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defaultThemeVersion="202300"/>
  <mc:AlternateContent xmlns:mc="http://schemas.openxmlformats.org/markup-compatibility/2006">
    <mc:Choice Requires="x15">
      <x15ac:absPath xmlns:x15ac="http://schemas.microsoft.com/office/spreadsheetml/2010/11/ac" url="C:\Users\Peter\Desktop\"/>
    </mc:Choice>
  </mc:AlternateContent>
  <xr:revisionPtr revIDLastSave="0" documentId="8_{5CA2F038-8509-4C80-AA79-9F37506117BD}" xr6:coauthVersionLast="47" xr6:coauthVersionMax="47" xr10:uidLastSave="{00000000-0000-0000-0000-000000000000}"/>
  <bookViews>
    <workbookView xWindow="-108" yWindow="-108" windowWidth="23256" windowHeight="12456" xr2:uid="{92D4CC9E-F415-4E18-9DEF-BB8CF6D43172}"/>
  </bookViews>
  <sheets>
    <sheet name="Sheet2" sheetId="5" r:id="rId1"/>
    <sheet name="Sheet1" sheetId="1" state="hidden" r:id="rId2"/>
  </sheets>
  <definedNames>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35" i="5" l="1"/>
  <c r="G50" i="5"/>
  <c r="K35" i="5"/>
  <c r="K50" i="5"/>
  <c r="I64" i="5"/>
  <c r="M62" i="5"/>
  <c r="M61" i="5"/>
  <c r="M60" i="5"/>
  <c r="M59" i="5"/>
  <c r="M48" i="5"/>
  <c r="M47" i="5"/>
  <c r="K48" i="5"/>
  <c r="K47" i="5"/>
  <c r="I48" i="5"/>
  <c r="I47" i="5"/>
  <c r="G48" i="5"/>
  <c r="G47" i="5"/>
  <c r="M41" i="5"/>
  <c r="M38" i="5"/>
  <c r="M37" i="5"/>
  <c r="M35" i="5"/>
  <c r="K41" i="5"/>
  <c r="K38" i="5"/>
  <c r="K37" i="5"/>
  <c r="I41" i="5"/>
  <c r="I38" i="5"/>
  <c r="I37" i="5"/>
  <c r="I35" i="5"/>
  <c r="G41" i="5"/>
  <c r="G37" i="5"/>
  <c r="M23" i="5"/>
  <c r="I23" i="5"/>
  <c r="M30" i="5"/>
  <c r="M29" i="5"/>
  <c r="K29" i="5"/>
  <c r="I30" i="5"/>
  <c r="G30" i="5"/>
  <c r="I29" i="5"/>
  <c r="G29" i="5"/>
  <c r="I26" i="5"/>
  <c r="G26" i="5"/>
  <c r="Q95" i="1"/>
  <c r="Q53" i="1"/>
  <c r="Q88" i="1"/>
  <c r="K42" i="5" l="1"/>
  <c r="M42" i="5"/>
  <c r="I42" i="5"/>
  <c r="G42" i="5"/>
  <c r="M64" i="5"/>
  <c r="M54" i="5"/>
  <c r="G54" i="5"/>
  <c r="K54" i="5"/>
  <c r="I54" i="5"/>
  <c r="K30" i="5"/>
  <c r="Q90" i="1"/>
  <c r="Y90" i="1"/>
  <c r="R89" i="1"/>
  <c r="G89" i="1" s="1"/>
  <c r="R88" i="1"/>
  <c r="G88" i="1" s="1"/>
  <c r="R87" i="1"/>
  <c r="G87" i="1" s="1"/>
  <c r="G94" i="1" s="1"/>
  <c r="Y49" i="1"/>
  <c r="Q49" i="1"/>
  <c r="Z47" i="1"/>
  <c r="I47" i="1" s="1"/>
  <c r="Z48" i="1"/>
  <c r="I48" i="1" s="1"/>
  <c r="Z46" i="1"/>
  <c r="R47" i="1"/>
  <c r="G47" i="1" s="1"/>
  <c r="R48" i="1"/>
  <c r="G48" i="1" s="1"/>
  <c r="R46" i="1"/>
  <c r="AA88" i="1"/>
  <c r="I88" i="1" s="1"/>
  <c r="AA87" i="1"/>
  <c r="I87" i="1" s="1"/>
  <c r="Z90" i="1"/>
  <c r="AA89" i="1"/>
  <c r="I89" i="1" s="1"/>
  <c r="I96" i="1" s="1"/>
  <c r="X90" i="1"/>
  <c r="W90" i="1"/>
  <c r="V90" i="1"/>
  <c r="P90" i="1"/>
  <c r="O90" i="1"/>
  <c r="N90" i="1"/>
  <c r="X49" i="1"/>
  <c r="W49" i="1"/>
  <c r="V49" i="1"/>
  <c r="P49" i="1"/>
  <c r="O49" i="1"/>
  <c r="N49" i="1"/>
  <c r="I83" i="1"/>
  <c r="K83" i="1" s="1"/>
  <c r="G83" i="1"/>
  <c r="K81" i="1"/>
  <c r="K67" i="1"/>
  <c r="K66" i="1"/>
  <c r="K65" i="1"/>
  <c r="K40" i="1"/>
  <c r="K23" i="1"/>
  <c r="K22" i="1"/>
  <c r="K21" i="1"/>
  <c r="I76" i="1"/>
  <c r="G76" i="1"/>
  <c r="I35" i="1"/>
  <c r="G35" i="1"/>
  <c r="I42" i="1"/>
  <c r="G42" i="1"/>
  <c r="K88" i="1" l="1"/>
  <c r="R90" i="1"/>
  <c r="G90" i="1" s="1"/>
  <c r="AA90" i="1"/>
  <c r="I90" i="1" s="1"/>
  <c r="R49" i="1"/>
  <c r="G49" i="1" s="1"/>
  <c r="G24" i="1" s="1"/>
  <c r="Z49" i="1"/>
  <c r="I49" i="1" s="1"/>
  <c r="I24" i="1" s="1"/>
  <c r="K47" i="1"/>
  <c r="G46" i="1"/>
  <c r="G53" i="1" s="1"/>
  <c r="K42" i="1"/>
  <c r="I46" i="1"/>
  <c r="K76" i="1"/>
  <c r="K90" i="1" l="1"/>
  <c r="G56" i="1"/>
  <c r="G97" i="1"/>
  <c r="G68" i="1"/>
  <c r="I97" i="1"/>
  <c r="I68" i="1"/>
  <c r="K68" i="1" s="1"/>
  <c r="K24" i="1"/>
  <c r="K49" i="1"/>
  <c r="I56" i="1"/>
</calcChain>
</file>

<file path=xl/sharedStrings.xml><?xml version="1.0" encoding="utf-8"?>
<sst xmlns="http://schemas.openxmlformats.org/spreadsheetml/2006/main" count="168" uniqueCount="84">
  <si>
    <t>Adjusted EBITDA Calculation ALT5 Sigma Corporation</t>
  </si>
  <si>
    <t>Third Quarter FY 2024 Financial Summary (in thousands except per share amounts)</t>
  </si>
  <si>
    <t>Revenue</t>
  </si>
  <si>
    <t>Operating Income</t>
  </si>
  <si>
    <t>Net Income</t>
  </si>
  <si>
    <t>Diluted earnings per share</t>
  </si>
  <si>
    <r>
      <t>Adjusted EBITDA</t>
    </r>
    <r>
      <rPr>
        <sz val="11"/>
        <color theme="1"/>
        <rFont val="Aptos Narrow"/>
        <family val="2"/>
      </rPr>
      <t>¹</t>
    </r>
  </si>
  <si>
    <t>% Change</t>
  </si>
  <si>
    <t>Third Quarter FY 2024 Segment Results (in thousands)</t>
  </si>
  <si>
    <t>Bio</t>
  </si>
  <si>
    <t>Fintech</t>
  </si>
  <si>
    <t>Discontinued Ops</t>
  </si>
  <si>
    <t>Total Revenue</t>
  </si>
  <si>
    <t>Total Operating Income</t>
  </si>
  <si>
    <r>
      <t>Total Adjusted EBITDA</t>
    </r>
    <r>
      <rPr>
        <sz val="11"/>
        <color theme="1"/>
        <rFont val="Aptos Narrow"/>
        <family val="2"/>
      </rPr>
      <t>¹</t>
    </r>
  </si>
  <si>
    <r>
      <t>Total Adjusted EBITDA</t>
    </r>
    <r>
      <rPr>
        <sz val="11"/>
        <color theme="1"/>
        <rFont val="Aptos Narrow"/>
        <family val="2"/>
      </rPr>
      <t xml:space="preserve">¹ as a </t>
    </r>
  </si>
  <si>
    <t xml:space="preserve">  percentage of revenue</t>
  </si>
  <si>
    <t>Nine Months FY 2024 Financial Summary (in thousands except per share amounts)</t>
  </si>
  <si>
    <r>
      <t>Adjusted EBITDA</t>
    </r>
    <r>
      <rPr>
        <b/>
        <sz val="11"/>
        <color theme="1"/>
        <rFont val="Aptos Narrow"/>
        <family val="2"/>
      </rPr>
      <t>¹</t>
    </r>
  </si>
  <si>
    <r>
      <t>Adjusted EBITDA</t>
    </r>
    <r>
      <rPr>
        <b/>
        <sz val="11"/>
        <color theme="1"/>
        <rFont val="Aptos Narrow"/>
        <family val="2"/>
      </rPr>
      <t>¹ as a percentage of revenue</t>
    </r>
  </si>
  <si>
    <t>Non-GAAP Financial Information</t>
  </si>
  <si>
    <t>We evaluate the performance of our operations based on financial measures, such as "Adjusted EBITDA," which is a non-</t>
  </si>
  <si>
    <t>GAAP financial measure.  We define Adjusted EBITDA as net income (loss) before interest expense, interest income, income taxes,</t>
  </si>
  <si>
    <t xml:space="preserve">depreciation, amortization, stock-based compensation, and other non-cash or nonrecurring charges.  </t>
  </si>
  <si>
    <t>Adjusted EBITDA does not represent cash flows from operations, as defined by generally accepted accounting principles ("GAAP"), and</t>
  </si>
  <si>
    <t>should not be construed as an alternative to net income or loss, and is indicative neither of our results of operations, nor of cash flow available to fund our cash needs.</t>
  </si>
  <si>
    <t>Adjusted EBITDA, as calculated by ALT5 Sigma Corporation, should not be compared to any similarly titled measures reported by other companies.</t>
  </si>
  <si>
    <t>Fiscal Third Quarter 2024 Highlights (in thousands):</t>
  </si>
  <si>
    <t>Revenue of $4,941</t>
  </si>
  <si>
    <t>Gross profit of $2,391 or 47.8%</t>
  </si>
  <si>
    <t>Operating loss</t>
  </si>
  <si>
    <t>During the Thirty Nine Weeks ended September 28, 2024 and September 30, 2023</t>
  </si>
  <si>
    <t>During the Thirteen Weeks Ended September 28, 2024 and September 30, 2023</t>
  </si>
  <si>
    <t>Oper. Inc</t>
  </si>
  <si>
    <t>Stock Comp</t>
  </si>
  <si>
    <t>Deprn+Amort</t>
  </si>
  <si>
    <t>Operating Income (Loss)</t>
  </si>
  <si>
    <t>Total Operating Income (Loss)</t>
  </si>
  <si>
    <t>Oper. Inc.</t>
  </si>
  <si>
    <t>Depr'n+Amort</t>
  </si>
  <si>
    <t>Total Adj. EBITDA</t>
  </si>
  <si>
    <t>Thirteen Weeks Ended September 28, 2024</t>
  </si>
  <si>
    <t>Thirteen Weeks Ended September 30, 2023</t>
  </si>
  <si>
    <t>Third Quarter FY 2024</t>
  </si>
  <si>
    <t xml:space="preserve">Cash and cash equivalents as of September 28, 2024 $8,669 </t>
  </si>
  <si>
    <t>Thirty Nine Weeks Ended September 28, 2024</t>
  </si>
  <si>
    <t>Thirty NIne Weeks Ended September 30, 2023</t>
  </si>
  <si>
    <t>Gain on Sale of GeoTraq</t>
  </si>
  <si>
    <t>Net Income (Loss)</t>
  </si>
  <si>
    <r>
      <t>Adjusted EBITDA</t>
    </r>
    <r>
      <rPr>
        <b/>
        <sz val="11"/>
        <color theme="1"/>
        <rFont val="Aptos Narrow"/>
        <family val="2"/>
      </rPr>
      <t>¹ of Fintech Segment $889</t>
    </r>
  </si>
  <si>
    <t>Net income (loss) of continuing operations of $(822) as compared to $(214)</t>
  </si>
  <si>
    <t>Other</t>
  </si>
  <si>
    <t>See "Clark Hill" tab</t>
  </si>
  <si>
    <t>Total</t>
  </si>
  <si>
    <t>Other:</t>
  </si>
  <si>
    <t>Prof Fees</t>
  </si>
  <si>
    <t>See "Prof Fees" tab</t>
  </si>
  <si>
    <t>Legal</t>
  </si>
  <si>
    <r>
      <t>Total Adjusted EBITDA</t>
    </r>
    <r>
      <rPr>
        <b/>
        <sz val="11"/>
        <color theme="1"/>
        <rFont val="Aptos Narrow"/>
        <family val="2"/>
      </rPr>
      <t>¹ $(155)</t>
    </r>
  </si>
  <si>
    <t>Adjusted EBITDA¹ of BioTech Segment $(1,044)</t>
  </si>
  <si>
    <t>Fintech Segment</t>
  </si>
  <si>
    <t>Company</t>
  </si>
  <si>
    <t>Biotech Segment</t>
  </si>
  <si>
    <t>Plus:</t>
  </si>
  <si>
    <t>Depreciation/Amortization</t>
  </si>
  <si>
    <t>Stock Compensation</t>
  </si>
  <si>
    <t>Discontinued Ops Segment</t>
  </si>
  <si>
    <t>Gain from Discontinued Operations</t>
  </si>
  <si>
    <t>Net Loss</t>
  </si>
  <si>
    <t>Interest Income</t>
  </si>
  <si>
    <t>Unrealized Loss on Marketable Securities</t>
  </si>
  <si>
    <t>Adjusted EBITDA¹ Fintech</t>
  </si>
  <si>
    <t>Adjusted EBITDA¹ Biotech</t>
  </si>
  <si>
    <t>Adjusted EBITDA¹ Reconciliation</t>
  </si>
  <si>
    <t>Adjusted EBITDA¹ Fintech Segment</t>
  </si>
  <si>
    <t>Adjusted EBITDA¹ Biotech Segment</t>
  </si>
  <si>
    <t>Adjusted EBITDA¹ Discontinued Ops Segment</t>
  </si>
  <si>
    <t>Thirty Nine Weeks Ended</t>
  </si>
  <si>
    <t>Thirteen Weeks Ended</t>
  </si>
  <si>
    <t>Unrealized Gain on Exchange Transactions</t>
  </si>
  <si>
    <t>Realized Gain on Exchange Transactions</t>
  </si>
  <si>
    <t>Income tax Provision</t>
  </si>
  <si>
    <t>Income Tax Benefit</t>
  </si>
  <si>
    <t>Deal Related Legal Costs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</si>
</sst>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1" formatCode="_(* #,##0_);_(* \(#,##0\);_(* &quot;-&quot;_);_(@_)"/>
    <numFmt numFmtId="44" formatCode="_(&quot;$&quot;* #,##0.00_);_(&quot;$&quot;* \(#,##0.00\);_(&quot;$&quot;* &quot;-&quot;??_);_(@_)"/>
    <numFmt numFmtId="43" formatCode="_(* #,##0.00_);_(* \(#,##0.00\);_(* &quot;-&quot;??_);_(@_)"/>
    <numFmt numFmtId="164" formatCode="_(* #,##0_);_(* \(#,##0\);_(* &quot;-&quot;??_);_(@_)"/>
    <numFmt numFmtId="165" formatCode="_(&quot;$&quot;* #,##0_);_(&quot;$&quot;* \(#,##0\);_(&quot;$&quot;* &quot;-&quot;??_);_(@_)"/>
    <numFmt numFmtId="166" formatCode="0.0%"/>
  </numFmts>
  <fonts count="15" x14ac:knownFonts="1">
    <font>
      <sz val="11"/>
      <color theme="1"/>
      <name val="Aptos Narrow"/>
      <family val="2"/>
      <scheme val="minor"/>
    </font>
    <font>
      <sz val="11"/>
      <color theme="1"/>
      <name val="Aptos Narrow"/>
      <family val="2"/>
      <scheme val="minor"/>
    </font>
    <font>
      <b/>
      <sz val="11"/>
      <color theme="1"/>
      <name val="Aptos Narrow"/>
      <family val="2"/>
      <scheme val="minor"/>
    </font>
    <font>
      <sz val="11"/>
      <color theme="1"/>
      <name val="Aptos Narrow"/>
      <family val="2"/>
    </font>
    <font>
      <b/>
      <sz val="11"/>
      <color theme="1"/>
      <name val="Aptos Narrow"/>
      <family val="2"/>
    </font>
    <font>
      <sz val="11"/>
      <color rgb="FF000000"/>
      <name val="Aptos Narrow"/>
      <family val="2"/>
    </font>
    <font>
      <b/>
      <sz val="14"/>
      <color theme="1"/>
      <name val="Aptos Narrow"/>
      <family val="2"/>
      <scheme val="minor"/>
    </font>
    <font>
      <sz val="11"/>
      <color indexed="8"/>
      <name val="Aptos Narrow"/>
      <family val="2"/>
      <scheme val="minor"/>
    </font>
    <font>
      <sz val="12"/>
      <color theme="1"/>
      <name val="Aptos Narrow"/>
      <family val="2"/>
      <scheme val="minor"/>
    </font>
    <font>
      <b/>
      <sz val="12"/>
      <color theme="1"/>
      <name val="Aptos Narrow"/>
      <family val="2"/>
      <scheme val="minor"/>
    </font>
    <font>
      <i/>
      <sz val="11"/>
      <color rgb="FFFF0000"/>
      <name val="Aptos Narrow"/>
      <family val="2"/>
      <scheme val="minor"/>
    </font>
    <font>
      <sz val="10"/>
      <color theme="1"/>
      <name val="Aptos Display"/>
      <family val="2"/>
      <scheme val="major"/>
    </font>
    <font>
      <b/>
      <sz val="10"/>
      <color theme="1"/>
      <name val="Aptos Display"/>
      <family val="2"/>
      <scheme val="major"/>
    </font>
    <font>
      <i/>
      <sz val="10"/>
      <color rgb="FFFF0000"/>
      <name val="Aptos Display"/>
      <family val="2"/>
      <scheme val="major"/>
    </font>
    <font>
      <sz val="10"/>
      <color rgb="FF000000"/>
      <name val="Aptos Display"/>
      <family val="2"/>
      <scheme val="major"/>
    </font>
  </fonts>
  <fills count="3">
    <fill>
      <patternFill patternType="none"/>
    </fill>
    <fill>
      <patternFill patternType="gray125"/>
    </fill>
    <fill>
      <patternFill patternType="solid">
        <fgColor rgb="FFCCEEFF"/>
        <bgColor indexed="64"/>
      </patternFill>
    </fill>
  </fills>
  <borders count="7">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style="double">
        <color indexed="64"/>
      </bottom>
      <diagonal/>
    </border>
    <border>
      <left/>
      <right/>
      <top style="thin">
        <color auto="1"/>
      </top>
      <bottom/>
      <diagonal/>
    </border>
    <border>
      <left style="thin">
        <color indexed="64"/>
      </left>
      <right/>
      <top/>
      <bottom/>
      <diagonal/>
    </border>
    <border>
      <left/>
      <right style="thin">
        <color indexed="64"/>
      </right>
      <top/>
      <bottom style="thin">
        <color indexed="64"/>
      </bottom>
      <diagonal/>
    </border>
  </borders>
  <cellStyleXfs count="8">
    <xf numFmtId="0" fontId="0" fillId="0" borderId="0"/>
    <xf numFmtId="43"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7" fillId="0" borderId="0"/>
    <xf numFmtId="0" fontId="8" fillId="0" borderId="0"/>
    <xf numFmtId="0" fontId="9" fillId="0" borderId="1"/>
    <xf numFmtId="44" fontId="7" fillId="0" borderId="0" applyFont="0" applyFill="0" applyBorder="0" applyAlignment="0" applyProtection="0"/>
  </cellStyleXfs>
  <cellXfs count="74">
    <xf numFmtId="0" fontId="0" fillId="0" borderId="0" xfId="0"/>
    <xf numFmtId="0" fontId="2" fillId="0" borderId="0" xfId="0" applyFont="1"/>
    <xf numFmtId="0" fontId="0" fillId="0" borderId="1" xfId="0" applyBorder="1" applyAlignment="1">
      <alignment horizontal="center"/>
    </xf>
    <xf numFmtId="0" fontId="0" fillId="0" borderId="2" xfId="0" applyBorder="1" applyAlignment="1">
      <alignment horizontal="center"/>
    </xf>
    <xf numFmtId="0" fontId="2" fillId="0" borderId="2" xfId="0" applyFont="1" applyBorder="1" applyAlignment="1">
      <alignment horizontal="center"/>
    </xf>
    <xf numFmtId="0" fontId="2" fillId="0" borderId="0" xfId="0" applyFont="1" applyAlignment="1">
      <alignment horizontal="center"/>
    </xf>
    <xf numFmtId="0" fontId="5" fillId="0" borderId="0" xfId="0" applyFont="1" applyAlignment="1">
      <alignment horizontal="left" vertical="center"/>
    </xf>
    <xf numFmtId="44" fontId="0" fillId="0" borderId="0" xfId="2" applyFont="1"/>
    <xf numFmtId="164" fontId="0" fillId="0" borderId="0" xfId="1" applyNumberFormat="1" applyFont="1"/>
    <xf numFmtId="165" fontId="0" fillId="0" borderId="0" xfId="2" applyNumberFormat="1" applyFont="1"/>
    <xf numFmtId="164" fontId="0" fillId="0" borderId="1" xfId="1" applyNumberFormat="1" applyFont="1" applyBorder="1"/>
    <xf numFmtId="165" fontId="0" fillId="0" borderId="3" xfId="2" applyNumberFormat="1" applyFont="1" applyBorder="1"/>
    <xf numFmtId="165" fontId="0" fillId="0" borderId="0" xfId="0" applyNumberFormat="1"/>
    <xf numFmtId="9" fontId="0" fillId="0" borderId="0" xfId="3" applyFont="1"/>
    <xf numFmtId="166" fontId="0" fillId="0" borderId="0" xfId="3" applyNumberFormat="1" applyFont="1"/>
    <xf numFmtId="165" fontId="0" fillId="0" borderId="3" xfId="0" applyNumberFormat="1" applyBorder="1"/>
    <xf numFmtId="164" fontId="0" fillId="0" borderId="0" xfId="0" applyNumberFormat="1"/>
    <xf numFmtId="164" fontId="0" fillId="0" borderId="1" xfId="0" applyNumberFormat="1" applyBorder="1"/>
    <xf numFmtId="0" fontId="0" fillId="0" borderId="2" xfId="0" applyBorder="1" applyAlignment="1">
      <alignment horizontal="center" wrapText="1"/>
    </xf>
    <xf numFmtId="0" fontId="0" fillId="0" borderId="1" xfId="0" applyBorder="1" applyAlignment="1">
      <alignment horizontal="center" wrapText="1"/>
    </xf>
    <xf numFmtId="0" fontId="6" fillId="0" borderId="0" xfId="0" applyFont="1"/>
    <xf numFmtId="164" fontId="0" fillId="0" borderId="0" xfId="2" applyNumberFormat="1" applyFont="1"/>
    <xf numFmtId="0" fontId="10" fillId="0" borderId="0" xfId="0" applyFont="1"/>
    <xf numFmtId="165" fontId="0" fillId="0" borderId="4" xfId="0" applyNumberFormat="1" applyBorder="1"/>
    <xf numFmtId="41" fontId="0" fillId="0" borderId="0" xfId="0" applyNumberFormat="1"/>
    <xf numFmtId="0" fontId="11" fillId="0" borderId="0" xfId="0" applyFont="1"/>
    <xf numFmtId="0" fontId="12" fillId="0" borderId="0" xfId="0" applyFont="1" applyAlignment="1">
      <alignment wrapText="1"/>
    </xf>
    <xf numFmtId="0" fontId="12" fillId="0" borderId="0" xfId="0" applyFont="1"/>
    <xf numFmtId="15" fontId="12" fillId="0" borderId="2" xfId="0" applyNumberFormat="1" applyFont="1" applyBorder="1" applyAlignment="1">
      <alignment horizontal="center"/>
    </xf>
    <xf numFmtId="0" fontId="12" fillId="0" borderId="0" xfId="0" applyFont="1" applyAlignment="1">
      <alignment horizontal="center"/>
    </xf>
    <xf numFmtId="0" fontId="11" fillId="2" borderId="0" xfId="0" applyFont="1" applyFill="1"/>
    <xf numFmtId="165" fontId="11" fillId="2" borderId="0" xfId="2" applyNumberFormat="1" applyFont="1" applyFill="1"/>
    <xf numFmtId="164" fontId="11" fillId="0" borderId="0" xfId="1" applyNumberFormat="1" applyFont="1" applyFill="1"/>
    <xf numFmtId="164" fontId="11" fillId="0" borderId="0" xfId="1" applyNumberFormat="1" applyFont="1" applyFill="1" applyBorder="1"/>
    <xf numFmtId="164" fontId="11" fillId="2" borderId="0" xfId="1" applyNumberFormat="1" applyFont="1" applyFill="1"/>
    <xf numFmtId="164" fontId="11" fillId="2" borderId="0" xfId="1" applyNumberFormat="1" applyFont="1" applyFill="1" applyBorder="1"/>
    <xf numFmtId="165" fontId="11" fillId="2" borderId="0" xfId="0" applyNumberFormat="1" applyFont="1" applyFill="1" applyAlignment="1">
      <alignment horizontal="center"/>
    </xf>
    <xf numFmtId="0" fontId="12" fillId="2" borderId="0" xfId="0" applyFont="1" applyFill="1" applyAlignment="1">
      <alignment horizontal="center"/>
    </xf>
    <xf numFmtId="165" fontId="12" fillId="2" borderId="0" xfId="0" applyNumberFormat="1" applyFont="1" applyFill="1" applyAlignment="1">
      <alignment horizontal="center"/>
    </xf>
    <xf numFmtId="165" fontId="11" fillId="2" borderId="0" xfId="0" applyNumberFormat="1" applyFont="1" applyFill="1"/>
    <xf numFmtId="164" fontId="11" fillId="2" borderId="1" xfId="1" applyNumberFormat="1" applyFont="1" applyFill="1" applyBorder="1"/>
    <xf numFmtId="165" fontId="11" fillId="0" borderId="3" xfId="0" applyNumberFormat="1" applyFont="1" applyBorder="1"/>
    <xf numFmtId="165" fontId="11" fillId="0" borderId="3" xfId="2" applyNumberFormat="1" applyFont="1" applyFill="1" applyBorder="1"/>
    <xf numFmtId="164" fontId="11" fillId="2" borderId="0" xfId="0" applyNumberFormat="1" applyFont="1" applyFill="1"/>
    <xf numFmtId="164" fontId="11" fillId="0" borderId="0" xfId="0" applyNumberFormat="1" applyFont="1"/>
    <xf numFmtId="164" fontId="11" fillId="2" borderId="1" xfId="0" applyNumberFormat="1" applyFont="1" applyFill="1" applyBorder="1"/>
    <xf numFmtId="0" fontId="11" fillId="0" borderId="4" xfId="0" applyFont="1" applyBorder="1"/>
    <xf numFmtId="0" fontId="12" fillId="0" borderId="4" xfId="0" applyFont="1" applyBorder="1"/>
    <xf numFmtId="0" fontId="11" fillId="0" borderId="5" xfId="0" applyFont="1" applyBorder="1"/>
    <xf numFmtId="0" fontId="11" fillId="0" borderId="1" xfId="0" applyFont="1" applyBorder="1"/>
    <xf numFmtId="0" fontId="11" fillId="0" borderId="6" xfId="0" applyFont="1" applyBorder="1"/>
    <xf numFmtId="0" fontId="12" fillId="0" borderId="2" xfId="0" applyFont="1" applyBorder="1" applyAlignment="1">
      <alignment horizontal="center"/>
    </xf>
    <xf numFmtId="165" fontId="11" fillId="0" borderId="0" xfId="2" applyNumberFormat="1" applyFont="1"/>
    <xf numFmtId="164" fontId="11" fillId="0" borderId="0" xfId="1" applyNumberFormat="1" applyFont="1"/>
    <xf numFmtId="164" fontId="11" fillId="0" borderId="1" xfId="1" applyNumberFormat="1" applyFont="1" applyBorder="1"/>
    <xf numFmtId="165" fontId="11" fillId="0" borderId="3" xfId="2" applyNumberFormat="1" applyFont="1" applyBorder="1"/>
    <xf numFmtId="0" fontId="11" fillId="0" borderId="1" xfId="0" applyFont="1" applyBorder="1" applyAlignment="1">
      <alignment horizontal="center"/>
    </xf>
    <xf numFmtId="0" fontId="11" fillId="0" borderId="2" xfId="0" applyFont="1" applyBorder="1" applyAlignment="1">
      <alignment horizontal="center"/>
    </xf>
    <xf numFmtId="0" fontId="11" fillId="0" borderId="2" xfId="0" applyFont="1" applyBorder="1" applyAlignment="1">
      <alignment horizontal="center" wrapText="1"/>
    </xf>
    <xf numFmtId="0" fontId="11" fillId="0" borderId="1" xfId="0" applyFont="1" applyBorder="1" applyAlignment="1">
      <alignment horizontal="center" wrapText="1"/>
    </xf>
    <xf numFmtId="165" fontId="11" fillId="0" borderId="0" xfId="0" applyNumberFormat="1" applyFont="1"/>
    <xf numFmtId="164" fontId="11" fillId="0" borderId="0" xfId="2" applyNumberFormat="1" applyFont="1"/>
    <xf numFmtId="164" fontId="11" fillId="0" borderId="1" xfId="0" applyNumberFormat="1" applyFont="1" applyBorder="1"/>
    <xf numFmtId="0" fontId="13" fillId="0" borderId="0" xfId="0" applyFont="1"/>
    <xf numFmtId="166" fontId="11" fillId="0" borderId="0" xfId="3" applyNumberFormat="1" applyFont="1"/>
    <xf numFmtId="165" fontId="11" fillId="0" borderId="4" xfId="0" applyNumberFormat="1" applyFont="1" applyBorder="1"/>
    <xf numFmtId="44" fontId="11" fillId="0" borderId="0" xfId="2" applyFont="1"/>
    <xf numFmtId="41" fontId="11" fillId="0" borderId="0" xfId="0" applyNumberFormat="1" applyFont="1"/>
    <xf numFmtId="9" fontId="11" fillId="0" borderId="0" xfId="3" applyFont="1"/>
    <xf numFmtId="0" fontId="14" fillId="0" borderId="0" xfId="0" applyFont="1" applyAlignment="1">
      <alignment horizontal="left" vertical="center"/>
    </xf>
    <xf numFmtId="0" fontId="11" fillId="0" borderId="1" xfId="0" applyFont="1" applyBorder="1" applyAlignment="1">
      <alignment horizontal="center"/>
    </xf>
    <xf numFmtId="0" fontId="12" fillId="0" borderId="1" xfId="0" applyFont="1" applyBorder="1" applyAlignment="1">
      <alignment horizontal="center" wrapText="1"/>
    </xf>
    <xf numFmtId="0" fontId="2" fillId="0" borderId="1" xfId="0" applyFont="1" applyBorder="1" applyAlignment="1">
      <alignment horizontal="center" wrapText="1"/>
    </xf>
    <xf numFmtId="0" fontId="0" fillId="0" borderId="1" xfId="0" applyBorder="1" applyAlignment="1">
      <alignment horizontal="center"/>
    </xf>
  </cellXfs>
  <cellStyles count="8">
    <cellStyle name="Comma" xfId="1" builtinId="3"/>
    <cellStyle name="Currency" xfId="2" builtinId="4"/>
    <cellStyle name="Currency 2" xfId="7" xr:uid="{E3FD2398-95FD-469C-AE86-9BB60956B176}"/>
    <cellStyle name="HeaderCellStyle" xfId="6" xr:uid="{A28EED9D-C77A-4B1A-8FE1-70B3E6CC3ADD}"/>
    <cellStyle name="Normal" xfId="0" builtinId="0"/>
    <cellStyle name="Normal 2" xfId="4" xr:uid="{2B0D9DAA-68F3-4173-8439-386AD4F7AE3C}"/>
    <cellStyle name="Normal 2 2" xfId="5" xr:uid="{EAB5986D-6943-48D5-A155-E166E71356DC}"/>
    <cellStyle name="Percent" xfId="3" builtinId="5"/>
  </cellStyles>
  <dxfs count="0"/>
  <tableStyles count="0" defaultTableStyle="TableStyleMedium2" defaultPivotStyle="PivotStyleLight16"/>
  <colors>
    <mruColors>
      <color rgb="FFCCEE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5C8483-B663-493E-9BCE-EB49B1BE2F31}">
  <dimension ref="A1:Z147"/>
  <sheetViews>
    <sheetView showGridLines="0" tabSelected="1" workbookViewId="0">
      <selection activeCell="U23" sqref="U23"/>
    </sheetView>
  </sheetViews>
  <sheetFormatPr defaultRowHeight="13.8" x14ac:dyDescent="0.3"/>
  <cols>
    <col min="1" max="1" width="3.5546875" style="25" customWidth="1"/>
    <col min="2" max="2" width="8.88671875" style="25"/>
    <col min="3" max="3" width="3.88671875" style="25" customWidth="1"/>
    <col min="4" max="4" width="2.6640625" style="25" customWidth="1"/>
    <col min="5" max="5" width="2.33203125" style="25" customWidth="1"/>
    <col min="6" max="6" width="19.109375" style="25" customWidth="1"/>
    <col min="7" max="7" width="9.77734375" style="25" customWidth="1"/>
    <col min="8" max="8" width="1.88671875" style="25" customWidth="1"/>
    <col min="9" max="9" width="9.77734375" style="25" customWidth="1"/>
    <col min="10" max="10" width="1.88671875" style="25" customWidth="1"/>
    <col min="11" max="11" width="9.77734375" style="25" customWidth="1"/>
    <col min="12" max="12" width="2" style="25" customWidth="1"/>
    <col min="13" max="13" width="9.77734375" style="25" customWidth="1"/>
    <col min="14" max="14" width="12.5546875" style="25" customWidth="1"/>
    <col min="15" max="15" width="9.5546875" style="25" bestFit="1" customWidth="1"/>
    <col min="16" max="16" width="9.44140625" style="25" customWidth="1"/>
    <col min="17" max="17" width="10.5546875" style="25" bestFit="1" customWidth="1"/>
    <col min="18" max="20" width="8.88671875" style="25"/>
    <col min="21" max="21" width="9.77734375" style="25" bestFit="1" customWidth="1"/>
    <col min="22" max="22" width="14.33203125" style="25" customWidth="1"/>
    <col min="23" max="23" width="9.44140625" style="25" bestFit="1" customWidth="1"/>
    <col min="24" max="24" width="12" style="25" customWidth="1"/>
    <col min="25" max="25" width="10.21875" style="25" bestFit="1" customWidth="1"/>
    <col min="26" max="26" width="9.109375" style="25" bestFit="1" customWidth="1"/>
    <col min="27" max="16384" width="8.88671875" style="25"/>
  </cols>
  <sheetData>
    <row r="1" spans="1:2" x14ac:dyDescent="0.3">
      <c r="A1" s="27" t="s">
        <v>0</v>
      </c>
    </row>
    <row r="2" spans="1:2" x14ac:dyDescent="0.3">
      <c r="A2" s="27" t="s">
        <v>43</v>
      </c>
    </row>
    <row r="6" spans="1:2" x14ac:dyDescent="0.3">
      <c r="A6" s="27"/>
    </row>
    <row r="8" spans="1:2" x14ac:dyDescent="0.3">
      <c r="B8" s="27"/>
    </row>
    <row r="9" spans="1:2" x14ac:dyDescent="0.3">
      <c r="B9" s="27"/>
    </row>
    <row r="10" spans="1:2" x14ac:dyDescent="0.3">
      <c r="B10" s="27"/>
    </row>
    <row r="11" spans="1:2" x14ac:dyDescent="0.3">
      <c r="B11" s="27"/>
    </row>
    <row r="12" spans="1:2" x14ac:dyDescent="0.3">
      <c r="B12" s="27"/>
    </row>
    <row r="13" spans="1:2" x14ac:dyDescent="0.3">
      <c r="B13" s="27"/>
    </row>
    <row r="14" spans="1:2" x14ac:dyDescent="0.3">
      <c r="B14" s="27"/>
    </row>
    <row r="15" spans="1:2" x14ac:dyDescent="0.3">
      <c r="B15" s="27"/>
    </row>
    <row r="16" spans="1:2" x14ac:dyDescent="0.3">
      <c r="B16" s="27"/>
    </row>
    <row r="17" spans="1:15" x14ac:dyDescent="0.3">
      <c r="A17" s="46"/>
      <c r="B17" s="47"/>
      <c r="C17" s="46"/>
      <c r="D17" s="46"/>
      <c r="E17" s="46"/>
      <c r="F17" s="46"/>
      <c r="G17" s="46"/>
      <c r="H17" s="46"/>
      <c r="I17" s="46"/>
      <c r="J17" s="46"/>
      <c r="K17" s="46"/>
      <c r="L17" s="46"/>
      <c r="M17" s="46"/>
      <c r="N17" s="46"/>
      <c r="O17" s="48"/>
    </row>
    <row r="18" spans="1:15" x14ac:dyDescent="0.3">
      <c r="O18" s="48"/>
    </row>
    <row r="19" spans="1:15" x14ac:dyDescent="0.3">
      <c r="G19" s="71" t="s">
        <v>78</v>
      </c>
      <c r="H19" s="71"/>
      <c r="I19" s="71"/>
      <c r="J19" s="26"/>
      <c r="K19" s="71" t="s">
        <v>77</v>
      </c>
      <c r="L19" s="71"/>
      <c r="M19" s="71"/>
      <c r="O19" s="48"/>
    </row>
    <row r="20" spans="1:15" x14ac:dyDescent="0.3">
      <c r="A20" s="27" t="s">
        <v>60</v>
      </c>
      <c r="G20" s="28">
        <v>45563</v>
      </c>
      <c r="H20" s="29"/>
      <c r="I20" s="28">
        <v>45199</v>
      </c>
      <c r="J20" s="29"/>
      <c r="K20" s="28">
        <v>45563</v>
      </c>
      <c r="L20" s="29"/>
      <c r="M20" s="28">
        <v>45199</v>
      </c>
      <c r="O20" s="48"/>
    </row>
    <row r="21" spans="1:15" x14ac:dyDescent="0.3">
      <c r="A21" s="30" t="s">
        <v>2</v>
      </c>
      <c r="B21" s="30"/>
      <c r="C21" s="30"/>
      <c r="D21" s="30"/>
      <c r="E21" s="30"/>
      <c r="F21" s="30"/>
      <c r="G21" s="31">
        <v>4941</v>
      </c>
      <c r="H21" s="30"/>
      <c r="I21" s="31">
        <v>0</v>
      </c>
      <c r="J21" s="30"/>
      <c r="K21" s="31">
        <v>7110</v>
      </c>
      <c r="L21" s="30"/>
      <c r="M21" s="31">
        <v>0</v>
      </c>
      <c r="O21" s="48"/>
    </row>
    <row r="22" spans="1:15" x14ac:dyDescent="0.3">
      <c r="A22" s="25" t="s">
        <v>3</v>
      </c>
      <c r="G22" s="32">
        <v>353</v>
      </c>
      <c r="I22" s="32">
        <v>0</v>
      </c>
      <c r="J22" s="33"/>
      <c r="K22" s="32">
        <v>614</v>
      </c>
      <c r="L22" s="32"/>
      <c r="M22" s="32">
        <v>0</v>
      </c>
      <c r="O22" s="48"/>
    </row>
    <row r="23" spans="1:15" x14ac:dyDescent="0.3">
      <c r="A23" s="30" t="s">
        <v>71</v>
      </c>
      <c r="B23" s="30"/>
      <c r="C23" s="30"/>
      <c r="D23" s="30"/>
      <c r="E23" s="30"/>
      <c r="F23" s="30"/>
      <c r="G23" s="34">
        <v>889</v>
      </c>
      <c r="H23" s="30"/>
      <c r="I23" s="34">
        <f>+I79</f>
        <v>0</v>
      </c>
      <c r="J23" s="35"/>
      <c r="K23" s="34">
        <v>1329</v>
      </c>
      <c r="L23" s="34"/>
      <c r="M23" s="34">
        <f>+I120</f>
        <v>0</v>
      </c>
      <c r="O23" s="48"/>
    </row>
    <row r="24" spans="1:15" x14ac:dyDescent="0.3">
      <c r="O24" s="48"/>
    </row>
    <row r="25" spans="1:15" x14ac:dyDescent="0.3">
      <c r="A25" s="27" t="s">
        <v>61</v>
      </c>
      <c r="G25" s="29"/>
      <c r="H25" s="29"/>
      <c r="I25" s="29"/>
      <c r="J25" s="29"/>
      <c r="K25" s="29"/>
      <c r="L25" s="29"/>
      <c r="M25" s="29"/>
      <c r="N25" s="29"/>
      <c r="O25" s="48"/>
    </row>
    <row r="26" spans="1:15" x14ac:dyDescent="0.3">
      <c r="A26" s="30" t="s">
        <v>2</v>
      </c>
      <c r="B26" s="30"/>
      <c r="C26" s="30"/>
      <c r="D26" s="30"/>
      <c r="E26" s="30"/>
      <c r="F26" s="30"/>
      <c r="G26" s="36">
        <f>+G77</f>
        <v>0</v>
      </c>
      <c r="H26" s="37"/>
      <c r="I26" s="38">
        <f>+I77</f>
        <v>0</v>
      </c>
      <c r="J26" s="37"/>
      <c r="K26" s="31">
        <v>7110</v>
      </c>
      <c r="L26" s="30"/>
      <c r="M26" s="31">
        <v>0</v>
      </c>
      <c r="O26" s="48"/>
    </row>
    <row r="27" spans="1:15" x14ac:dyDescent="0.3">
      <c r="A27" s="25" t="s">
        <v>30</v>
      </c>
      <c r="G27" s="32">
        <v>-1221</v>
      </c>
      <c r="I27" s="32">
        <v>-764</v>
      </c>
      <c r="K27" s="32">
        <v>-5943</v>
      </c>
      <c r="M27" s="32">
        <v>-2923</v>
      </c>
      <c r="O27" s="48"/>
    </row>
    <row r="28" spans="1:15" x14ac:dyDescent="0.3">
      <c r="A28" s="30" t="s">
        <v>48</v>
      </c>
      <c r="B28" s="30"/>
      <c r="C28" s="30"/>
      <c r="D28" s="30"/>
      <c r="E28" s="30"/>
      <c r="F28" s="30"/>
      <c r="G28" s="34">
        <v>-822</v>
      </c>
      <c r="H28" s="30"/>
      <c r="I28" s="34">
        <v>-214</v>
      </c>
      <c r="J28" s="30"/>
      <c r="K28" s="34">
        <v>-2377</v>
      </c>
      <c r="L28" s="30"/>
      <c r="M28" s="34">
        <v>9993</v>
      </c>
      <c r="O28" s="48"/>
    </row>
    <row r="29" spans="1:15" x14ac:dyDescent="0.3">
      <c r="A29" s="25" t="s">
        <v>71</v>
      </c>
      <c r="G29" s="32">
        <f>+G88</f>
        <v>0</v>
      </c>
      <c r="I29" s="32">
        <f>+I88</f>
        <v>0</v>
      </c>
      <c r="K29" s="32">
        <f>+G129</f>
        <v>0</v>
      </c>
      <c r="M29" s="32">
        <f>+I129</f>
        <v>0</v>
      </c>
      <c r="O29" s="48"/>
    </row>
    <row r="30" spans="1:15" x14ac:dyDescent="0.3">
      <c r="A30" s="30" t="s">
        <v>72</v>
      </c>
      <c r="B30" s="30"/>
      <c r="C30" s="30"/>
      <c r="D30" s="30"/>
      <c r="E30" s="30"/>
      <c r="F30" s="30"/>
      <c r="G30" s="34">
        <f>+G89</f>
        <v>0</v>
      </c>
      <c r="H30" s="30"/>
      <c r="I30" s="34">
        <f>+I89</f>
        <v>0</v>
      </c>
      <c r="J30" s="30"/>
      <c r="K30" s="34">
        <f>+G130</f>
        <v>0</v>
      </c>
      <c r="L30" s="30"/>
      <c r="M30" s="34">
        <f>+I130</f>
        <v>0</v>
      </c>
      <c r="O30" s="48"/>
    </row>
    <row r="31" spans="1:15" x14ac:dyDescent="0.3">
      <c r="O31" s="48"/>
    </row>
    <row r="32" spans="1:15" x14ac:dyDescent="0.3">
      <c r="A32" s="27" t="s">
        <v>73</v>
      </c>
      <c r="O32" s="48"/>
    </row>
    <row r="33" spans="1:15" x14ac:dyDescent="0.3">
      <c r="O33" s="48"/>
    </row>
    <row r="34" spans="1:15" x14ac:dyDescent="0.3">
      <c r="A34" s="27" t="s">
        <v>60</v>
      </c>
      <c r="O34" s="48"/>
    </row>
    <row r="35" spans="1:15" x14ac:dyDescent="0.3">
      <c r="A35" s="30" t="s">
        <v>4</v>
      </c>
      <c r="B35" s="30"/>
      <c r="C35" s="30"/>
      <c r="D35" s="30"/>
      <c r="E35" s="30"/>
      <c r="F35" s="30"/>
      <c r="G35" s="39">
        <f>+M88-30+391</f>
        <v>361</v>
      </c>
      <c r="H35" s="30"/>
      <c r="I35" s="39">
        <f>+U88</f>
        <v>0</v>
      </c>
      <c r="J35" s="30"/>
      <c r="K35" s="39">
        <f>614+431+631</f>
        <v>1676</v>
      </c>
      <c r="L35" s="30"/>
      <c r="M35" s="31">
        <f>+U129</f>
        <v>0</v>
      </c>
      <c r="O35" s="48"/>
    </row>
    <row r="36" spans="1:15" x14ac:dyDescent="0.3">
      <c r="A36" s="25" t="s">
        <v>63</v>
      </c>
      <c r="O36" s="48"/>
    </row>
    <row r="37" spans="1:15" x14ac:dyDescent="0.3">
      <c r="A37" s="30"/>
      <c r="B37" s="30" t="s">
        <v>64</v>
      </c>
      <c r="C37" s="30"/>
      <c r="D37" s="30"/>
      <c r="E37" s="30"/>
      <c r="F37" s="30"/>
      <c r="G37" s="34">
        <f>+N88</f>
        <v>0</v>
      </c>
      <c r="H37" s="30"/>
      <c r="I37" s="34">
        <f>+V88</f>
        <v>0</v>
      </c>
      <c r="J37" s="30"/>
      <c r="K37" s="34">
        <f>+N129</f>
        <v>0</v>
      </c>
      <c r="L37" s="30"/>
      <c r="M37" s="34">
        <f>+V88</f>
        <v>0</v>
      </c>
      <c r="O37" s="48"/>
    </row>
    <row r="38" spans="1:15" x14ac:dyDescent="0.3">
      <c r="B38" s="25" t="s">
        <v>65</v>
      </c>
      <c r="G38" s="32">
        <v>0</v>
      </c>
      <c r="I38" s="32">
        <f>+W88</f>
        <v>0</v>
      </c>
      <c r="K38" s="32">
        <f>+O129</f>
        <v>0</v>
      </c>
      <c r="M38" s="32">
        <f>+W88</f>
        <v>0</v>
      </c>
      <c r="O38" s="48"/>
    </row>
    <row r="39" spans="1:15" x14ac:dyDescent="0.3">
      <c r="A39" s="30"/>
      <c r="B39" s="30" t="s">
        <v>79</v>
      </c>
      <c r="C39" s="30"/>
      <c r="D39" s="30"/>
      <c r="E39" s="30"/>
      <c r="F39" s="30"/>
      <c r="G39" s="34">
        <v>30</v>
      </c>
      <c r="H39" s="30"/>
      <c r="I39" s="34">
        <v>0</v>
      </c>
      <c r="J39" s="30"/>
      <c r="K39" s="34">
        <v>-431</v>
      </c>
      <c r="L39" s="30"/>
      <c r="M39" s="34">
        <v>0</v>
      </c>
      <c r="O39" s="48"/>
    </row>
    <row r="40" spans="1:15" x14ac:dyDescent="0.3">
      <c r="B40" s="25" t="s">
        <v>80</v>
      </c>
      <c r="G40" s="32">
        <v>-391</v>
      </c>
      <c r="I40" s="32">
        <v>0</v>
      </c>
      <c r="K40" s="32">
        <v>-631</v>
      </c>
      <c r="M40" s="32">
        <v>0</v>
      </c>
      <c r="O40" s="48"/>
    </row>
    <row r="41" spans="1:15" x14ac:dyDescent="0.3">
      <c r="A41" s="30"/>
      <c r="B41" s="30" t="s">
        <v>51</v>
      </c>
      <c r="C41" s="30"/>
      <c r="D41" s="30"/>
      <c r="E41" s="30"/>
      <c r="F41" s="30"/>
      <c r="G41" s="40">
        <f>+P88</f>
        <v>0</v>
      </c>
      <c r="H41" s="30"/>
      <c r="I41" s="40">
        <f>+X88</f>
        <v>0</v>
      </c>
      <c r="J41" s="30"/>
      <c r="K41" s="40">
        <f>+P129</f>
        <v>0</v>
      </c>
      <c r="L41" s="30"/>
      <c r="M41" s="40">
        <f>+X88</f>
        <v>0</v>
      </c>
      <c r="O41" s="48"/>
    </row>
    <row r="42" spans="1:15" ht="14.4" thickBot="1" x14ac:dyDescent="0.35">
      <c r="A42" s="27" t="s">
        <v>74</v>
      </c>
      <c r="G42" s="41">
        <f>SUM(G35:G41)</f>
        <v>0</v>
      </c>
      <c r="I42" s="41">
        <f>SUM(I35:I41)</f>
        <v>0</v>
      </c>
      <c r="K42" s="41">
        <f>SUM(K35:K41)</f>
        <v>614</v>
      </c>
      <c r="M42" s="42">
        <f>SUM(M35:M41)</f>
        <v>0</v>
      </c>
      <c r="O42" s="48"/>
    </row>
    <row r="43" spans="1:15" ht="14.4" thickTop="1" x14ac:dyDescent="0.3">
      <c r="O43" s="48"/>
    </row>
    <row r="44" spans="1:15" x14ac:dyDescent="0.3">
      <c r="A44" s="27" t="s">
        <v>62</v>
      </c>
      <c r="O44" s="48"/>
    </row>
    <row r="45" spans="1:15" x14ac:dyDescent="0.3">
      <c r="A45" s="30" t="s">
        <v>68</v>
      </c>
      <c r="B45" s="30"/>
      <c r="C45" s="30"/>
      <c r="D45" s="30"/>
      <c r="E45" s="30"/>
      <c r="F45" s="30"/>
      <c r="G45" s="31">
        <v>-1536</v>
      </c>
      <c r="H45" s="30"/>
      <c r="I45" s="31">
        <v>-242</v>
      </c>
      <c r="J45" s="30"/>
      <c r="K45" s="31">
        <v>-4053</v>
      </c>
      <c r="L45" s="30"/>
      <c r="M45" s="31">
        <v>-825</v>
      </c>
      <c r="O45" s="48"/>
    </row>
    <row r="46" spans="1:15" x14ac:dyDescent="0.3">
      <c r="A46" s="25" t="s">
        <v>63</v>
      </c>
      <c r="O46" s="48"/>
    </row>
    <row r="47" spans="1:15" x14ac:dyDescent="0.3">
      <c r="A47" s="30"/>
      <c r="B47" s="30" t="s">
        <v>64</v>
      </c>
      <c r="C47" s="30"/>
      <c r="D47" s="30"/>
      <c r="E47" s="30"/>
      <c r="F47" s="30"/>
      <c r="G47" s="43">
        <f>+N89</f>
        <v>0</v>
      </c>
      <c r="H47" s="30"/>
      <c r="I47" s="43">
        <f>+V89</f>
        <v>0</v>
      </c>
      <c r="J47" s="30"/>
      <c r="K47" s="43">
        <f>+N130</f>
        <v>0</v>
      </c>
      <c r="L47" s="30"/>
      <c r="M47" s="43">
        <f>+V130</f>
        <v>0</v>
      </c>
      <c r="O47" s="48"/>
    </row>
    <row r="48" spans="1:15" x14ac:dyDescent="0.3">
      <c r="B48" s="25" t="s">
        <v>65</v>
      </c>
      <c r="G48" s="44">
        <f>+O89</f>
        <v>0</v>
      </c>
      <c r="I48" s="44">
        <f>+W89</f>
        <v>0</v>
      </c>
      <c r="K48" s="44">
        <f>+O130</f>
        <v>0</v>
      </c>
      <c r="M48" s="44">
        <f>+W130</f>
        <v>0</v>
      </c>
      <c r="O48" s="48"/>
    </row>
    <row r="49" spans="1:15" x14ac:dyDescent="0.3">
      <c r="A49" s="30"/>
      <c r="B49" s="30" t="s">
        <v>83</v>
      </c>
      <c r="C49" s="30"/>
      <c r="D49" s="30"/>
      <c r="E49" s="30"/>
      <c r="F49" s="30"/>
      <c r="G49" s="43">
        <v>92</v>
      </c>
      <c r="H49" s="30"/>
      <c r="I49" s="43"/>
      <c r="J49" s="30"/>
      <c r="K49" s="43">
        <v>487</v>
      </c>
      <c r="L49" s="30"/>
      <c r="M49" s="43"/>
      <c r="O49" s="48"/>
    </row>
    <row r="50" spans="1:15" x14ac:dyDescent="0.3">
      <c r="B50" s="25" t="s">
        <v>51</v>
      </c>
      <c r="G50" s="44">
        <f>44</f>
        <v>44</v>
      </c>
      <c r="I50" s="44">
        <v>-6</v>
      </c>
      <c r="K50" s="44">
        <f>-114</f>
        <v>-114</v>
      </c>
      <c r="M50" s="44">
        <v>-745</v>
      </c>
      <c r="O50" s="48"/>
    </row>
    <row r="51" spans="1:15" x14ac:dyDescent="0.3">
      <c r="A51" s="30"/>
      <c r="B51" s="30" t="s">
        <v>69</v>
      </c>
      <c r="C51" s="30"/>
      <c r="D51" s="30"/>
      <c r="E51" s="30"/>
      <c r="F51" s="30"/>
      <c r="G51" s="43">
        <v>-253</v>
      </c>
      <c r="H51" s="30"/>
      <c r="I51" s="43">
        <v>-758</v>
      </c>
      <c r="J51" s="30"/>
      <c r="K51" s="43">
        <v>-5</v>
      </c>
      <c r="L51" s="30"/>
      <c r="M51" s="43">
        <v>-1598</v>
      </c>
      <c r="O51" s="48"/>
    </row>
    <row r="52" spans="1:15" x14ac:dyDescent="0.3">
      <c r="B52" s="25" t="s">
        <v>70</v>
      </c>
      <c r="G52" s="44">
        <v>688</v>
      </c>
      <c r="I52" s="44">
        <v>267</v>
      </c>
      <c r="K52" s="44">
        <v>1058</v>
      </c>
      <c r="M52" s="44">
        <v>514</v>
      </c>
      <c r="O52" s="48"/>
    </row>
    <row r="53" spans="1:15" x14ac:dyDescent="0.3">
      <c r="A53" s="30"/>
      <c r="B53" s="30" t="s">
        <v>82</v>
      </c>
      <c r="C53" s="30"/>
      <c r="D53" s="30"/>
      <c r="E53" s="30"/>
      <c r="F53" s="30"/>
      <c r="G53" s="45">
        <v>-517</v>
      </c>
      <c r="H53" s="30"/>
      <c r="I53" s="45">
        <v>-25</v>
      </c>
      <c r="J53" s="30"/>
      <c r="K53" s="45">
        <v>-3443</v>
      </c>
      <c r="L53" s="30"/>
      <c r="M53" s="45">
        <v>-269</v>
      </c>
      <c r="O53" s="48"/>
    </row>
    <row r="54" spans="1:15" ht="14.4" thickBot="1" x14ac:dyDescent="0.35">
      <c r="A54" s="27" t="s">
        <v>75</v>
      </c>
      <c r="G54" s="42">
        <f>SUM(G45:G53)</f>
        <v>-1482</v>
      </c>
      <c r="I54" s="42">
        <f>SUM(I45:I53)</f>
        <v>-764</v>
      </c>
      <c r="K54" s="42">
        <f>SUM(K45:K53)</f>
        <v>-6070</v>
      </c>
      <c r="M54" s="42">
        <f>SUM(M45:M53)</f>
        <v>-2923</v>
      </c>
      <c r="O54" s="48"/>
    </row>
    <row r="55" spans="1:15" ht="14.4" thickTop="1" x14ac:dyDescent="0.3">
      <c r="O55" s="48"/>
    </row>
    <row r="56" spans="1:15" x14ac:dyDescent="0.3">
      <c r="A56" s="27" t="s">
        <v>66</v>
      </c>
      <c r="O56" s="48"/>
    </row>
    <row r="57" spans="1:15" x14ac:dyDescent="0.3">
      <c r="A57" s="30" t="s">
        <v>4</v>
      </c>
      <c r="B57" s="30"/>
      <c r="C57" s="30"/>
      <c r="D57" s="30"/>
      <c r="E57" s="30"/>
      <c r="F57" s="30"/>
      <c r="G57" s="30"/>
      <c r="H57" s="30"/>
      <c r="I57" s="31">
        <v>28</v>
      </c>
      <c r="J57" s="30"/>
      <c r="K57" s="30"/>
      <c r="L57" s="30"/>
      <c r="M57" s="31">
        <v>10818</v>
      </c>
      <c r="O57" s="48"/>
    </row>
    <row r="58" spans="1:15" x14ac:dyDescent="0.3">
      <c r="A58" s="25" t="s">
        <v>63</v>
      </c>
      <c r="O58" s="48"/>
    </row>
    <row r="59" spans="1:15" x14ac:dyDescent="0.3">
      <c r="A59" s="30"/>
      <c r="B59" s="30" t="s">
        <v>64</v>
      </c>
      <c r="C59" s="30"/>
      <c r="D59" s="30"/>
      <c r="E59" s="30"/>
      <c r="F59" s="30"/>
      <c r="G59" s="30"/>
      <c r="H59" s="30"/>
      <c r="I59" s="34">
        <v>0</v>
      </c>
      <c r="J59" s="30"/>
      <c r="K59" s="30"/>
      <c r="L59" s="30"/>
      <c r="M59" s="43">
        <f>+V131</f>
        <v>0</v>
      </c>
      <c r="O59" s="48"/>
    </row>
    <row r="60" spans="1:15" x14ac:dyDescent="0.3">
      <c r="B60" s="25" t="s">
        <v>65</v>
      </c>
      <c r="I60" s="32">
        <v>0</v>
      </c>
      <c r="M60" s="44">
        <f>+W131</f>
        <v>0</v>
      </c>
      <c r="O60" s="48"/>
    </row>
    <row r="61" spans="1:15" x14ac:dyDescent="0.3">
      <c r="A61" s="30"/>
      <c r="B61" s="30" t="s">
        <v>51</v>
      </c>
      <c r="C61" s="30"/>
      <c r="D61" s="30"/>
      <c r="E61" s="30"/>
      <c r="F61" s="30"/>
      <c r="G61" s="30"/>
      <c r="H61" s="30"/>
      <c r="I61" s="34">
        <v>0</v>
      </c>
      <c r="J61" s="30"/>
      <c r="K61" s="30"/>
      <c r="L61" s="30"/>
      <c r="M61" s="43">
        <f>+X131</f>
        <v>0</v>
      </c>
      <c r="O61" s="48"/>
    </row>
    <row r="62" spans="1:15" x14ac:dyDescent="0.3">
      <c r="B62" s="25" t="s">
        <v>67</v>
      </c>
      <c r="I62" s="32">
        <v>0</v>
      </c>
      <c r="M62" s="44">
        <f>-13976-96</f>
        <v>-14072</v>
      </c>
      <c r="O62" s="48"/>
    </row>
    <row r="63" spans="1:15" x14ac:dyDescent="0.3">
      <c r="A63" s="30"/>
      <c r="B63" s="30" t="s">
        <v>81</v>
      </c>
      <c r="C63" s="30"/>
      <c r="D63" s="30"/>
      <c r="E63" s="30"/>
      <c r="F63" s="30"/>
      <c r="G63" s="30"/>
      <c r="H63" s="30"/>
      <c r="I63" s="40">
        <v>-28</v>
      </c>
      <c r="J63" s="30"/>
      <c r="K63" s="30"/>
      <c r="L63" s="30"/>
      <c r="M63" s="45">
        <v>3158</v>
      </c>
      <c r="O63" s="48"/>
    </row>
    <row r="64" spans="1:15" ht="14.4" thickBot="1" x14ac:dyDescent="0.35">
      <c r="A64" s="27" t="s">
        <v>76</v>
      </c>
      <c r="I64" s="42">
        <f>SUM(I57:I63)</f>
        <v>0</v>
      </c>
      <c r="M64" s="41">
        <f>SUM(M57:M63)</f>
        <v>-96</v>
      </c>
      <c r="O64" s="48"/>
    </row>
    <row r="65" spans="1:15" ht="14.4" thickTop="1" x14ac:dyDescent="0.3">
      <c r="O65" s="48"/>
    </row>
    <row r="66" spans="1:15" x14ac:dyDescent="0.3">
      <c r="O66" s="48"/>
    </row>
    <row r="67" spans="1:15" x14ac:dyDescent="0.3">
      <c r="A67" s="49"/>
      <c r="B67" s="49"/>
      <c r="C67" s="49"/>
      <c r="D67" s="49"/>
      <c r="E67" s="49"/>
      <c r="F67" s="49"/>
      <c r="G67" s="49"/>
      <c r="H67" s="49"/>
      <c r="I67" s="49"/>
      <c r="J67" s="49"/>
      <c r="K67" s="49"/>
      <c r="L67" s="49"/>
      <c r="M67" s="49"/>
      <c r="N67" s="50"/>
      <c r="O67" s="48"/>
    </row>
    <row r="69" spans="1:15" x14ac:dyDescent="0.3">
      <c r="A69" s="27"/>
    </row>
    <row r="72" spans="1:15" ht="41.25" customHeight="1" x14ac:dyDescent="0.3">
      <c r="G72" s="71"/>
      <c r="H72" s="71"/>
      <c r="I72" s="71"/>
      <c r="J72" s="71"/>
    </row>
    <row r="73" spans="1:15" x14ac:dyDescent="0.3">
      <c r="A73" s="27"/>
      <c r="G73" s="51"/>
      <c r="H73" s="29"/>
      <c r="I73" s="51"/>
      <c r="J73" s="29"/>
    </row>
    <row r="74" spans="1:15" x14ac:dyDescent="0.3">
      <c r="G74" s="52"/>
      <c r="I74" s="52"/>
    </row>
    <row r="75" spans="1:15" x14ac:dyDescent="0.3">
      <c r="G75" s="53"/>
      <c r="H75" s="53"/>
      <c r="I75" s="53"/>
    </row>
    <row r="76" spans="1:15" x14ac:dyDescent="0.3">
      <c r="G76" s="54"/>
      <c r="H76" s="53"/>
      <c r="I76" s="54"/>
    </row>
    <row r="77" spans="1:15" ht="14.4" thickBot="1" x14ac:dyDescent="0.35">
      <c r="G77" s="55"/>
      <c r="H77" s="53"/>
      <c r="I77" s="55"/>
    </row>
    <row r="78" spans="1:15" ht="14.4" thickTop="1" x14ac:dyDescent="0.3"/>
    <row r="79" spans="1:15" ht="40.5" customHeight="1" x14ac:dyDescent="0.3">
      <c r="G79" s="71"/>
      <c r="H79" s="71"/>
      <c r="I79" s="71"/>
      <c r="J79" s="71"/>
    </row>
    <row r="80" spans="1:15" x14ac:dyDescent="0.3">
      <c r="A80" s="27"/>
      <c r="G80" s="51"/>
      <c r="H80" s="29"/>
      <c r="I80" s="51"/>
      <c r="J80" s="29"/>
    </row>
    <row r="81" spans="1:25" x14ac:dyDescent="0.3">
      <c r="G81" s="52"/>
      <c r="I81" s="52"/>
    </row>
    <row r="82" spans="1:25" x14ac:dyDescent="0.3">
      <c r="G82" s="53"/>
      <c r="H82" s="53"/>
      <c r="I82" s="53"/>
    </row>
    <row r="83" spans="1:25" x14ac:dyDescent="0.3">
      <c r="G83" s="54"/>
      <c r="H83" s="53"/>
      <c r="I83" s="54"/>
    </row>
    <row r="84" spans="1:25" ht="14.4" thickBot="1" x14ac:dyDescent="0.35">
      <c r="G84" s="55"/>
      <c r="H84" s="53"/>
      <c r="I84" s="55"/>
    </row>
    <row r="85" spans="1:25" ht="14.4" thickTop="1" x14ac:dyDescent="0.3">
      <c r="M85" s="70"/>
      <c r="N85" s="70"/>
      <c r="O85" s="70"/>
      <c r="P85" s="70"/>
      <c r="Q85" s="70"/>
      <c r="U85" s="70"/>
      <c r="V85" s="70"/>
      <c r="W85" s="70"/>
      <c r="X85" s="70"/>
      <c r="Y85" s="70"/>
    </row>
    <row r="86" spans="1:25" ht="40.5" customHeight="1" x14ac:dyDescent="0.3">
      <c r="G86" s="71"/>
      <c r="H86" s="71"/>
      <c r="I86" s="71"/>
      <c r="J86" s="71"/>
      <c r="M86" s="57"/>
      <c r="N86" s="58"/>
      <c r="O86" s="58"/>
      <c r="P86" s="58"/>
      <c r="Q86" s="58"/>
      <c r="U86" s="56"/>
      <c r="V86" s="59"/>
      <c r="W86" s="59"/>
      <c r="X86" s="58"/>
      <c r="Y86" s="59"/>
    </row>
    <row r="87" spans="1:25" x14ac:dyDescent="0.3">
      <c r="A87" s="27"/>
      <c r="G87" s="51"/>
      <c r="H87" s="29"/>
      <c r="I87" s="51"/>
      <c r="J87" s="29"/>
    </row>
    <row r="88" spans="1:25" x14ac:dyDescent="0.3">
      <c r="G88" s="60"/>
      <c r="I88" s="60"/>
      <c r="M88" s="52"/>
      <c r="N88" s="52"/>
      <c r="O88" s="52"/>
      <c r="P88" s="52"/>
      <c r="Q88" s="52"/>
      <c r="U88" s="52"/>
      <c r="V88" s="52"/>
      <c r="W88" s="52"/>
      <c r="X88" s="52"/>
      <c r="Y88" s="52"/>
    </row>
    <row r="89" spans="1:25" x14ac:dyDescent="0.3">
      <c r="G89" s="44"/>
      <c r="I89" s="44"/>
      <c r="M89" s="53"/>
      <c r="N89" s="53"/>
      <c r="O89" s="53"/>
      <c r="P89" s="53"/>
      <c r="Q89" s="61"/>
      <c r="U89" s="53"/>
      <c r="V89" s="53"/>
      <c r="W89" s="53"/>
      <c r="X89" s="53"/>
      <c r="Y89" s="61"/>
    </row>
    <row r="90" spans="1:25" x14ac:dyDescent="0.3">
      <c r="G90" s="62"/>
      <c r="I90" s="62"/>
      <c r="M90" s="54"/>
      <c r="N90" s="54"/>
      <c r="O90" s="54"/>
      <c r="P90" s="54"/>
      <c r="Q90" s="61"/>
      <c r="U90" s="54"/>
      <c r="V90" s="54"/>
      <c r="W90" s="54"/>
      <c r="X90" s="54"/>
      <c r="Y90" s="61"/>
    </row>
    <row r="91" spans="1:25" ht="14.4" thickBot="1" x14ac:dyDescent="0.35">
      <c r="G91" s="41"/>
      <c r="I91" s="41"/>
      <c r="M91" s="55"/>
      <c r="N91" s="55"/>
      <c r="O91" s="55"/>
      <c r="P91" s="55"/>
      <c r="Q91" s="55"/>
      <c r="U91" s="55"/>
      <c r="V91" s="55"/>
      <c r="W91" s="55"/>
      <c r="X91" s="55"/>
      <c r="Y91" s="55"/>
    </row>
    <row r="92" spans="1:25" ht="14.4" thickTop="1" x14ac:dyDescent="0.3"/>
    <row r="94" spans="1:25" x14ac:dyDescent="0.3">
      <c r="A94" s="27"/>
      <c r="P94" s="60"/>
      <c r="Q94" s="63"/>
    </row>
    <row r="95" spans="1:25" x14ac:dyDescent="0.3">
      <c r="G95" s="64"/>
      <c r="I95" s="64"/>
      <c r="P95" s="65"/>
    </row>
    <row r="96" spans="1:25" x14ac:dyDescent="0.3">
      <c r="G96" s="64"/>
      <c r="I96" s="64"/>
    </row>
    <row r="97" spans="1:10" x14ac:dyDescent="0.3">
      <c r="G97" s="64"/>
      <c r="I97" s="64"/>
    </row>
    <row r="98" spans="1:10" x14ac:dyDescent="0.3">
      <c r="G98" s="64"/>
      <c r="I98" s="64"/>
    </row>
    <row r="103" spans="1:10" x14ac:dyDescent="0.3">
      <c r="A103" s="27"/>
    </row>
    <row r="105" spans="1:10" ht="33" customHeight="1" x14ac:dyDescent="0.3">
      <c r="G105" s="71"/>
      <c r="H105" s="71"/>
      <c r="I105" s="71"/>
      <c r="J105" s="71"/>
    </row>
    <row r="106" spans="1:10" x14ac:dyDescent="0.3">
      <c r="A106" s="27"/>
      <c r="G106" s="51"/>
      <c r="H106" s="29"/>
      <c r="I106" s="51"/>
      <c r="J106" s="29"/>
    </row>
    <row r="107" spans="1:10" x14ac:dyDescent="0.3">
      <c r="G107" s="52"/>
      <c r="I107" s="52"/>
    </row>
    <row r="108" spans="1:10" x14ac:dyDescent="0.3">
      <c r="G108" s="53"/>
      <c r="I108" s="53"/>
    </row>
    <row r="109" spans="1:10" x14ac:dyDescent="0.3">
      <c r="G109" s="66"/>
      <c r="I109" s="66"/>
    </row>
    <row r="110" spans="1:10" x14ac:dyDescent="0.3">
      <c r="G110" s="60"/>
      <c r="I110" s="60"/>
    </row>
    <row r="113" spans="1:26" ht="34.5" customHeight="1" x14ac:dyDescent="0.3">
      <c r="G113" s="71"/>
      <c r="H113" s="71"/>
      <c r="I113" s="71"/>
      <c r="J113" s="71"/>
    </row>
    <row r="114" spans="1:26" x14ac:dyDescent="0.3">
      <c r="A114" s="27"/>
      <c r="G114" s="51"/>
      <c r="H114" s="29"/>
      <c r="I114" s="51"/>
      <c r="J114" s="29"/>
    </row>
    <row r="115" spans="1:26" x14ac:dyDescent="0.3">
      <c r="G115" s="52"/>
      <c r="I115" s="52"/>
    </row>
    <row r="116" spans="1:26" x14ac:dyDescent="0.3">
      <c r="G116" s="53"/>
      <c r="H116" s="53"/>
      <c r="I116" s="53"/>
    </row>
    <row r="117" spans="1:26" x14ac:dyDescent="0.3">
      <c r="G117" s="54"/>
      <c r="H117" s="53"/>
      <c r="I117" s="54"/>
    </row>
    <row r="118" spans="1:26" ht="14.4" thickBot="1" x14ac:dyDescent="0.35">
      <c r="G118" s="55"/>
      <c r="H118" s="53"/>
      <c r="I118" s="55"/>
    </row>
    <row r="119" spans="1:26" ht="14.4" thickTop="1" x14ac:dyDescent="0.3"/>
    <row r="120" spans="1:26" ht="36" customHeight="1" x14ac:dyDescent="0.3">
      <c r="G120" s="71"/>
      <c r="H120" s="71"/>
      <c r="I120" s="71"/>
      <c r="J120" s="71"/>
    </row>
    <row r="121" spans="1:26" x14ac:dyDescent="0.3">
      <c r="A121" s="27"/>
      <c r="G121" s="51"/>
      <c r="H121" s="29"/>
      <c r="I121" s="51"/>
      <c r="J121" s="29"/>
    </row>
    <row r="122" spans="1:26" x14ac:dyDescent="0.3">
      <c r="G122" s="52"/>
      <c r="I122" s="52"/>
    </row>
    <row r="123" spans="1:26" x14ac:dyDescent="0.3">
      <c r="G123" s="53"/>
      <c r="I123" s="53"/>
    </row>
    <row r="124" spans="1:26" x14ac:dyDescent="0.3">
      <c r="G124" s="54"/>
      <c r="I124" s="54"/>
    </row>
    <row r="125" spans="1:26" ht="14.4" thickBot="1" x14ac:dyDescent="0.35">
      <c r="G125" s="41"/>
      <c r="I125" s="41"/>
    </row>
    <row r="126" spans="1:26" ht="14.4" thickTop="1" x14ac:dyDescent="0.3">
      <c r="M126" s="70"/>
      <c r="N126" s="70"/>
      <c r="O126" s="70"/>
      <c r="P126" s="70"/>
      <c r="Q126" s="70"/>
      <c r="U126" s="70"/>
      <c r="V126" s="70"/>
      <c r="W126" s="70"/>
      <c r="X126" s="70"/>
      <c r="Y126" s="70"/>
      <c r="Z126" s="70"/>
    </row>
    <row r="127" spans="1:26" ht="41.25" customHeight="1" x14ac:dyDescent="0.3">
      <c r="G127" s="71"/>
      <c r="H127" s="71"/>
      <c r="I127" s="71"/>
      <c r="J127" s="71"/>
      <c r="M127" s="57"/>
      <c r="N127" s="58"/>
      <c r="O127" s="58"/>
      <c r="P127" s="58"/>
      <c r="Q127" s="58"/>
      <c r="U127" s="56"/>
      <c r="V127" s="59"/>
      <c r="W127" s="59"/>
      <c r="X127" s="59"/>
      <c r="Y127" s="59"/>
      <c r="Z127" s="59"/>
    </row>
    <row r="128" spans="1:26" x14ac:dyDescent="0.3">
      <c r="A128" s="27"/>
      <c r="G128" s="51"/>
      <c r="H128" s="29"/>
      <c r="I128" s="51"/>
      <c r="J128" s="29"/>
    </row>
    <row r="129" spans="1:26" x14ac:dyDescent="0.3">
      <c r="G129" s="60"/>
      <c r="I129" s="60"/>
      <c r="M129" s="52"/>
      <c r="N129" s="52"/>
      <c r="O129" s="52"/>
      <c r="P129" s="52"/>
      <c r="Q129" s="52"/>
      <c r="U129" s="52"/>
      <c r="V129" s="52"/>
      <c r="W129" s="52"/>
      <c r="X129" s="52"/>
      <c r="Y129" s="66"/>
      <c r="Z129" s="52"/>
    </row>
    <row r="130" spans="1:26" x14ac:dyDescent="0.3">
      <c r="G130" s="44"/>
      <c r="I130" s="44"/>
      <c r="M130" s="53"/>
      <c r="N130" s="53"/>
      <c r="O130" s="53"/>
      <c r="P130" s="53"/>
      <c r="Q130" s="53"/>
      <c r="U130" s="53"/>
      <c r="V130" s="53"/>
      <c r="W130" s="53"/>
      <c r="X130" s="53"/>
      <c r="Y130" s="53"/>
      <c r="Z130" s="53"/>
    </row>
    <row r="131" spans="1:26" x14ac:dyDescent="0.3">
      <c r="G131" s="62"/>
      <c r="I131" s="62"/>
      <c r="M131" s="54"/>
      <c r="N131" s="54"/>
      <c r="O131" s="54"/>
      <c r="P131" s="54"/>
      <c r="Q131" s="53"/>
      <c r="U131" s="54"/>
      <c r="V131" s="54"/>
      <c r="W131" s="54"/>
      <c r="X131" s="54"/>
      <c r="Y131" s="54"/>
      <c r="Z131" s="54"/>
    </row>
    <row r="132" spans="1:26" ht="14.4" thickBot="1" x14ac:dyDescent="0.35">
      <c r="G132" s="41"/>
      <c r="I132" s="41"/>
      <c r="M132" s="55"/>
      <c r="N132" s="55"/>
      <c r="O132" s="55"/>
      <c r="P132" s="55"/>
      <c r="Q132" s="55"/>
      <c r="U132" s="55"/>
      <c r="V132" s="55"/>
      <c r="W132" s="55"/>
      <c r="X132" s="55"/>
      <c r="Y132" s="55"/>
      <c r="Z132" s="55"/>
    </row>
    <row r="133" spans="1:26" ht="14.4" thickTop="1" x14ac:dyDescent="0.3"/>
    <row r="135" spans="1:26" x14ac:dyDescent="0.3">
      <c r="A135" s="27"/>
      <c r="P135" s="60"/>
      <c r="Q135" s="63"/>
    </row>
    <row r="136" spans="1:26" x14ac:dyDescent="0.3">
      <c r="G136" s="64"/>
      <c r="I136" s="64"/>
      <c r="P136" s="67"/>
      <c r="Q136" s="63"/>
    </row>
    <row r="137" spans="1:26" x14ac:dyDescent="0.3">
      <c r="G137" s="64"/>
      <c r="I137" s="68"/>
      <c r="P137" s="65"/>
    </row>
    <row r="138" spans="1:26" x14ac:dyDescent="0.3">
      <c r="G138" s="64"/>
      <c r="I138" s="64"/>
    </row>
    <row r="139" spans="1:26" x14ac:dyDescent="0.3">
      <c r="G139" s="64"/>
      <c r="I139" s="64"/>
    </row>
    <row r="143" spans="1:26" x14ac:dyDescent="0.3">
      <c r="A143" s="27"/>
    </row>
    <row r="144" spans="1:26" x14ac:dyDescent="0.3">
      <c r="A144" s="27"/>
    </row>
    <row r="147" spans="1:1" x14ac:dyDescent="0.3">
      <c r="A147" s="69"/>
    </row>
  </sheetData>
  <mergeCells count="13">
    <mergeCell ref="G19:I19"/>
    <mergeCell ref="K19:M19"/>
    <mergeCell ref="G127:J127"/>
    <mergeCell ref="G72:J72"/>
    <mergeCell ref="G79:J79"/>
    <mergeCell ref="M85:Q85"/>
    <mergeCell ref="M126:Q126"/>
    <mergeCell ref="U126:Z126"/>
    <mergeCell ref="U85:Y85"/>
    <mergeCell ref="G86:J86"/>
    <mergeCell ref="G105:J105"/>
    <mergeCell ref="G113:J113"/>
    <mergeCell ref="G120:J120"/>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1F6785-8C6C-4AD2-8C85-57674EE3E1D8}">
  <dimension ref="A1:AA108"/>
  <sheetViews>
    <sheetView topLeftCell="A19" workbookViewId="0">
      <selection activeCell="A3" sqref="A1:XFD1048576"/>
    </sheetView>
  </sheetViews>
  <sheetFormatPr defaultRowHeight="14.4" x14ac:dyDescent="0.3"/>
  <cols>
    <col min="1" max="1" width="3.5546875" customWidth="1"/>
    <col min="4" max="4" width="2.6640625" customWidth="1"/>
    <col min="5" max="5" width="2.33203125" customWidth="1"/>
    <col min="6" max="6" width="6" customWidth="1"/>
    <col min="7" max="7" width="12.33203125" customWidth="1"/>
    <col min="8" max="8" width="1.88671875" customWidth="1"/>
    <col min="9" max="9" width="11.44140625" customWidth="1"/>
    <col min="10" max="10" width="1.88671875" customWidth="1"/>
    <col min="11" max="11" width="12.6640625" customWidth="1"/>
    <col min="14" max="14" width="11.33203125" bestFit="1" customWidth="1"/>
    <col min="15" max="15" width="12.5546875" customWidth="1"/>
    <col min="16" max="16" width="9.44140625" bestFit="1" customWidth="1"/>
    <col min="17" max="17" width="9.44140625" customWidth="1"/>
    <col min="18" max="18" width="10.44140625" bestFit="1" customWidth="1"/>
    <col min="22" max="22" width="9.6640625" bestFit="1" customWidth="1"/>
    <col min="23" max="23" width="14.33203125" customWidth="1"/>
    <col min="24" max="24" width="9.33203125" bestFit="1" customWidth="1"/>
    <col min="25" max="25" width="12" customWidth="1"/>
    <col min="26" max="26" width="9.6640625" bestFit="1" customWidth="1"/>
  </cols>
  <sheetData>
    <row r="1" spans="1:2" ht="18" x14ac:dyDescent="0.35">
      <c r="A1" s="20" t="s">
        <v>0</v>
      </c>
    </row>
    <row r="2" spans="1:2" ht="18" x14ac:dyDescent="0.35">
      <c r="A2" s="20" t="s">
        <v>43</v>
      </c>
    </row>
    <row r="6" spans="1:2" ht="18" x14ac:dyDescent="0.35">
      <c r="A6" s="20" t="s">
        <v>27</v>
      </c>
    </row>
    <row r="8" spans="1:2" x14ac:dyDescent="0.3">
      <c r="B8" s="1" t="s">
        <v>28</v>
      </c>
    </row>
    <row r="9" spans="1:2" x14ac:dyDescent="0.3">
      <c r="B9" s="1" t="s">
        <v>29</v>
      </c>
    </row>
    <row r="10" spans="1:2" x14ac:dyDescent="0.3">
      <c r="B10" s="1" t="s">
        <v>50</v>
      </c>
    </row>
    <row r="11" spans="1:2" x14ac:dyDescent="0.3">
      <c r="B11" s="1" t="s">
        <v>44</v>
      </c>
    </row>
    <row r="12" spans="1:2" x14ac:dyDescent="0.3">
      <c r="B12" s="1" t="s">
        <v>49</v>
      </c>
    </row>
    <row r="13" spans="1:2" x14ac:dyDescent="0.3">
      <c r="B13" s="1" t="s">
        <v>59</v>
      </c>
    </row>
    <row r="14" spans="1:2" x14ac:dyDescent="0.3">
      <c r="B14" s="1" t="s">
        <v>58</v>
      </c>
    </row>
    <row r="16" spans="1:2" ht="18" x14ac:dyDescent="0.35">
      <c r="A16" s="20" t="s">
        <v>1</v>
      </c>
    </row>
    <row r="19" spans="1:11" ht="35.25" customHeight="1" x14ac:dyDescent="0.3">
      <c r="G19" s="72" t="s">
        <v>32</v>
      </c>
      <c r="H19" s="72"/>
      <c r="I19" s="72"/>
      <c r="J19" s="72"/>
      <c r="K19" s="72"/>
    </row>
    <row r="20" spans="1:11" x14ac:dyDescent="0.3">
      <c r="A20" s="1" t="s">
        <v>2</v>
      </c>
      <c r="G20" s="4">
        <v>2024</v>
      </c>
      <c r="H20" s="5"/>
      <c r="I20" s="4">
        <v>2023</v>
      </c>
      <c r="J20" s="5"/>
      <c r="K20" s="4" t="s">
        <v>7</v>
      </c>
    </row>
    <row r="21" spans="1:11" x14ac:dyDescent="0.3">
      <c r="A21" t="s">
        <v>30</v>
      </c>
      <c r="G21" s="9">
        <v>-1221</v>
      </c>
      <c r="I21" s="9">
        <v>-764</v>
      </c>
      <c r="K21" s="14">
        <f>+(I21-G21)/I21</f>
        <v>-0.59816753926701571</v>
      </c>
    </row>
    <row r="22" spans="1:11" x14ac:dyDescent="0.3">
      <c r="A22" t="s">
        <v>48</v>
      </c>
      <c r="G22" s="8">
        <v>-822</v>
      </c>
      <c r="I22" s="8">
        <v>-214</v>
      </c>
      <c r="K22" s="14">
        <f t="shared" ref="K22:K24" si="0">+(I22-G22)/I22</f>
        <v>-2.8411214953271027</v>
      </c>
    </row>
    <row r="23" spans="1:11" x14ac:dyDescent="0.3">
      <c r="A23" t="s">
        <v>5</v>
      </c>
      <c r="G23" s="7">
        <v>-0.06</v>
      </c>
      <c r="I23" s="7">
        <v>-0.05</v>
      </c>
      <c r="K23" s="14">
        <f t="shared" si="0"/>
        <v>-0.1999999999999999</v>
      </c>
    </row>
    <row r="24" spans="1:11" x14ac:dyDescent="0.3">
      <c r="A24" t="s">
        <v>6</v>
      </c>
      <c r="G24" s="12">
        <f>+G49</f>
        <v>-155</v>
      </c>
      <c r="I24" s="12">
        <f>+I49</f>
        <v>-400</v>
      </c>
      <c r="K24" s="14">
        <f t="shared" si="0"/>
        <v>0.61250000000000004</v>
      </c>
    </row>
    <row r="28" spans="1:11" ht="18" x14ac:dyDescent="0.35">
      <c r="A28" s="20" t="s">
        <v>8</v>
      </c>
    </row>
    <row r="30" spans="1:11" ht="41.25" customHeight="1" x14ac:dyDescent="0.3">
      <c r="G30" s="72" t="s">
        <v>32</v>
      </c>
      <c r="H30" s="72"/>
      <c r="I30" s="72"/>
      <c r="J30" s="72"/>
      <c r="K30" s="72"/>
    </row>
    <row r="31" spans="1:11" x14ac:dyDescent="0.3">
      <c r="A31" s="1" t="s">
        <v>2</v>
      </c>
      <c r="G31" s="4">
        <v>2024</v>
      </c>
      <c r="H31" s="5"/>
      <c r="I31" s="4">
        <v>2023</v>
      </c>
      <c r="J31" s="5"/>
      <c r="K31" s="4" t="s">
        <v>7</v>
      </c>
    </row>
    <row r="32" spans="1:11" x14ac:dyDescent="0.3">
      <c r="A32" t="s">
        <v>10</v>
      </c>
      <c r="G32" s="9">
        <v>4941</v>
      </c>
      <c r="I32" s="9">
        <v>0</v>
      </c>
      <c r="K32" s="14">
        <v>1</v>
      </c>
    </row>
    <row r="33" spans="1:26" x14ac:dyDescent="0.3">
      <c r="A33" t="s">
        <v>9</v>
      </c>
      <c r="G33" s="8">
        <v>0</v>
      </c>
      <c r="H33" s="8"/>
      <c r="I33" s="8">
        <v>0</v>
      </c>
      <c r="K33" s="14">
        <v>0</v>
      </c>
    </row>
    <row r="34" spans="1:26" x14ac:dyDescent="0.3">
      <c r="A34" t="s">
        <v>11</v>
      </c>
      <c r="G34" s="10">
        <v>0</v>
      </c>
      <c r="H34" s="8"/>
      <c r="I34" s="10">
        <v>0</v>
      </c>
      <c r="K34" s="14">
        <v>0</v>
      </c>
    </row>
    <row r="35" spans="1:26" ht="15" thickBot="1" x14ac:dyDescent="0.35">
      <c r="B35" t="s">
        <v>12</v>
      </c>
      <c r="G35" s="11">
        <f>SUM(G32:G34)</f>
        <v>4941</v>
      </c>
      <c r="H35" s="8"/>
      <c r="I35" s="11">
        <f>SUM(I32:I34)</f>
        <v>0</v>
      </c>
      <c r="K35" s="14">
        <v>1</v>
      </c>
    </row>
    <row r="36" spans="1:26" ht="15" thickTop="1" x14ac:dyDescent="0.3"/>
    <row r="37" spans="1:26" ht="40.5" customHeight="1" x14ac:dyDescent="0.3">
      <c r="G37" s="72" t="s">
        <v>32</v>
      </c>
      <c r="H37" s="72"/>
      <c r="I37" s="72"/>
      <c r="J37" s="72"/>
      <c r="K37" s="72"/>
    </row>
    <row r="38" spans="1:26" x14ac:dyDescent="0.3">
      <c r="A38" s="1" t="s">
        <v>3</v>
      </c>
      <c r="G38" s="4">
        <v>2024</v>
      </c>
      <c r="H38" s="5"/>
      <c r="I38" s="4">
        <v>2023</v>
      </c>
      <c r="J38" s="5"/>
      <c r="K38" s="4" t="s">
        <v>7</v>
      </c>
    </row>
    <row r="39" spans="1:26" x14ac:dyDescent="0.3">
      <c r="A39" t="s">
        <v>10</v>
      </c>
      <c r="G39" s="9">
        <v>353</v>
      </c>
      <c r="I39" s="9">
        <v>0</v>
      </c>
      <c r="K39" s="14">
        <v>1</v>
      </c>
    </row>
    <row r="40" spans="1:26" x14ac:dyDescent="0.3">
      <c r="A40" t="s">
        <v>9</v>
      </c>
      <c r="G40" s="8">
        <v>-1574</v>
      </c>
      <c r="H40" s="8"/>
      <c r="I40" s="8">
        <v>-764</v>
      </c>
      <c r="K40" s="14">
        <f t="shared" ref="K40:K42" si="1">+(I40-G40)/I40</f>
        <v>-1.0602094240837696</v>
      </c>
    </row>
    <row r="41" spans="1:26" x14ac:dyDescent="0.3">
      <c r="A41" t="s">
        <v>11</v>
      </c>
      <c r="G41" s="10">
        <v>0</v>
      </c>
      <c r="H41" s="8"/>
      <c r="I41" s="10">
        <v>0</v>
      </c>
      <c r="K41" s="14">
        <v>0</v>
      </c>
    </row>
    <row r="42" spans="1:26" ht="15" thickBot="1" x14ac:dyDescent="0.35">
      <c r="B42" t="s">
        <v>13</v>
      </c>
      <c r="G42" s="11">
        <f>SUM(G39:G41)</f>
        <v>-1221</v>
      </c>
      <c r="H42" s="8"/>
      <c r="I42" s="11">
        <f>SUM(I39:I41)</f>
        <v>-764</v>
      </c>
      <c r="K42" s="14">
        <f t="shared" si="1"/>
        <v>-0.59816753926701571</v>
      </c>
    </row>
    <row r="43" spans="1:26" ht="15" thickTop="1" x14ac:dyDescent="0.3">
      <c r="N43" s="73" t="s">
        <v>41</v>
      </c>
      <c r="O43" s="73"/>
      <c r="P43" s="73"/>
      <c r="Q43" s="73"/>
      <c r="R43" s="73"/>
      <c r="V43" s="73" t="s">
        <v>42</v>
      </c>
      <c r="W43" s="73"/>
      <c r="X43" s="73"/>
      <c r="Y43" s="73"/>
      <c r="Z43" s="73"/>
    </row>
    <row r="44" spans="1:26" ht="40.5" customHeight="1" x14ac:dyDescent="0.3">
      <c r="G44" s="72" t="s">
        <v>32</v>
      </c>
      <c r="H44" s="72"/>
      <c r="I44" s="72"/>
      <c r="J44" s="72"/>
      <c r="K44" s="72"/>
      <c r="N44" s="3" t="s">
        <v>33</v>
      </c>
      <c r="O44" s="18" t="s">
        <v>35</v>
      </c>
      <c r="P44" s="18" t="s">
        <v>34</v>
      </c>
      <c r="Q44" s="18" t="s">
        <v>51</v>
      </c>
      <c r="R44" s="18" t="s">
        <v>40</v>
      </c>
      <c r="V44" s="2" t="s">
        <v>38</v>
      </c>
      <c r="W44" s="19" t="s">
        <v>39</v>
      </c>
      <c r="X44" s="19" t="s">
        <v>34</v>
      </c>
      <c r="Y44" s="18" t="s">
        <v>51</v>
      </c>
      <c r="Z44" s="19" t="s">
        <v>40</v>
      </c>
    </row>
    <row r="45" spans="1:26" x14ac:dyDescent="0.3">
      <c r="A45" s="1" t="s">
        <v>18</v>
      </c>
      <c r="G45" s="4">
        <v>2024</v>
      </c>
      <c r="H45" s="5"/>
      <c r="I45" s="4">
        <v>2023</v>
      </c>
      <c r="J45" s="5"/>
      <c r="K45" s="4" t="s">
        <v>7</v>
      </c>
    </row>
    <row r="46" spans="1:26" x14ac:dyDescent="0.3">
      <c r="A46" t="s">
        <v>10</v>
      </c>
      <c r="G46" s="12">
        <f>+R46</f>
        <v>889</v>
      </c>
      <c r="I46" s="12">
        <f>+Z46</f>
        <v>0</v>
      </c>
      <c r="K46" s="14">
        <v>1</v>
      </c>
      <c r="N46" s="9">
        <v>353</v>
      </c>
      <c r="O46" s="9">
        <v>536</v>
      </c>
      <c r="P46" s="9">
        <v>0</v>
      </c>
      <c r="Q46" s="9">
        <v>0</v>
      </c>
      <c r="R46" s="9">
        <f>SUM(N46:Q46)</f>
        <v>889</v>
      </c>
      <c r="V46" s="9">
        <v>0</v>
      </c>
      <c r="W46" s="9">
        <v>0</v>
      </c>
      <c r="X46" s="9">
        <v>0</v>
      </c>
      <c r="Y46" s="9">
        <v>0</v>
      </c>
      <c r="Z46" s="9">
        <f>SUM(V46:Y46)</f>
        <v>0</v>
      </c>
    </row>
    <row r="47" spans="1:26" x14ac:dyDescent="0.3">
      <c r="A47" t="s">
        <v>9</v>
      </c>
      <c r="G47" s="16">
        <f>+R47</f>
        <v>-1044</v>
      </c>
      <c r="I47" s="16">
        <f>+Z47</f>
        <v>-400</v>
      </c>
      <c r="K47" s="14">
        <f t="shared" ref="K47" si="2">+(I47-G47)/I47</f>
        <v>-1.61</v>
      </c>
      <c r="N47" s="8">
        <v>-1574</v>
      </c>
      <c r="O47" s="8">
        <v>438</v>
      </c>
      <c r="P47" s="8">
        <v>0</v>
      </c>
      <c r="Q47" s="8">
        <v>92</v>
      </c>
      <c r="R47" s="21">
        <f t="shared" ref="R47:R48" si="3">SUM(N47:Q47)</f>
        <v>-1044</v>
      </c>
      <c r="V47" s="8">
        <v>-764</v>
      </c>
      <c r="W47" s="8">
        <v>363</v>
      </c>
      <c r="X47" s="8">
        <v>1</v>
      </c>
      <c r="Y47" s="8">
        <v>0</v>
      </c>
      <c r="Z47" s="21">
        <f t="shared" ref="Z47:Z48" si="4">SUM(V47:Y47)</f>
        <v>-400</v>
      </c>
    </row>
    <row r="48" spans="1:26" x14ac:dyDescent="0.3">
      <c r="A48" t="s">
        <v>11</v>
      </c>
      <c r="G48" s="17">
        <f>+R48</f>
        <v>0</v>
      </c>
      <c r="I48" s="17">
        <f>+Z48</f>
        <v>0</v>
      </c>
      <c r="K48" s="14">
        <v>0</v>
      </c>
      <c r="N48" s="10">
        <v>0</v>
      </c>
      <c r="O48" s="10">
        <v>0</v>
      </c>
      <c r="P48" s="10">
        <v>0</v>
      </c>
      <c r="Q48" s="10">
        <v>0</v>
      </c>
      <c r="R48" s="21">
        <f t="shared" si="3"/>
        <v>0</v>
      </c>
      <c r="V48" s="10">
        <v>0</v>
      </c>
      <c r="W48" s="10">
        <v>0</v>
      </c>
      <c r="X48" s="10">
        <v>0</v>
      </c>
      <c r="Y48" s="10">
        <v>0</v>
      </c>
      <c r="Z48" s="21">
        <f t="shared" si="4"/>
        <v>0</v>
      </c>
    </row>
    <row r="49" spans="1:26" ht="15" thickBot="1" x14ac:dyDescent="0.35">
      <c r="B49" t="s">
        <v>14</v>
      </c>
      <c r="G49" s="15">
        <f>+R49</f>
        <v>-155</v>
      </c>
      <c r="I49" s="15">
        <f>+Z49</f>
        <v>-400</v>
      </c>
      <c r="K49" s="14">
        <f t="shared" ref="K49" si="5">+(I49-G49)/I49</f>
        <v>0.61250000000000004</v>
      </c>
      <c r="N49" s="11">
        <f>SUM(N46:N48)</f>
        <v>-1221</v>
      </c>
      <c r="O49" s="11">
        <f t="shared" ref="O49:R49" si="6">SUM(O46:O48)</f>
        <v>974</v>
      </c>
      <c r="P49" s="11">
        <f t="shared" si="6"/>
        <v>0</v>
      </c>
      <c r="Q49" s="11">
        <f t="shared" si="6"/>
        <v>92</v>
      </c>
      <c r="R49" s="11">
        <f t="shared" si="6"/>
        <v>-155</v>
      </c>
      <c r="V49" s="11">
        <f>SUM(V46:V48)</f>
        <v>-764</v>
      </c>
      <c r="W49" s="11">
        <f t="shared" ref="W49:Z49" si="7">SUM(W46:W48)</f>
        <v>363</v>
      </c>
      <c r="X49" s="11">
        <f t="shared" si="7"/>
        <v>1</v>
      </c>
      <c r="Y49" s="11">
        <f t="shared" si="7"/>
        <v>0</v>
      </c>
      <c r="Z49" s="11">
        <f t="shared" si="7"/>
        <v>-400</v>
      </c>
    </row>
    <row r="50" spans="1:26" ht="15" thickTop="1" x14ac:dyDescent="0.3"/>
    <row r="51" spans="1:26" x14ac:dyDescent="0.3">
      <c r="P51" t="s">
        <v>54</v>
      </c>
    </row>
    <row r="52" spans="1:26" x14ac:dyDescent="0.3">
      <c r="A52" s="1" t="s">
        <v>19</v>
      </c>
      <c r="P52" t="s">
        <v>55</v>
      </c>
      <c r="Q52" s="12">
        <v>92</v>
      </c>
      <c r="R52" s="22" t="s">
        <v>56</v>
      </c>
    </row>
    <row r="53" spans="1:26" x14ac:dyDescent="0.3">
      <c r="A53" t="s">
        <v>10</v>
      </c>
      <c r="G53" s="14">
        <f>+G46/G32</f>
        <v>0.17992309249139851</v>
      </c>
      <c r="I53" s="14">
        <v>0</v>
      </c>
      <c r="P53" t="s">
        <v>53</v>
      </c>
      <c r="Q53" s="23">
        <f>SUM(Q52)</f>
        <v>92</v>
      </c>
    </row>
    <row r="54" spans="1:26" x14ac:dyDescent="0.3">
      <c r="A54" t="s">
        <v>9</v>
      </c>
      <c r="G54" s="14">
        <v>-1</v>
      </c>
      <c r="I54" s="14">
        <v>-1</v>
      </c>
    </row>
    <row r="55" spans="1:26" x14ac:dyDescent="0.3">
      <c r="A55" t="s">
        <v>11</v>
      </c>
      <c r="G55" s="14">
        <v>0</v>
      </c>
      <c r="I55" s="14">
        <v>0</v>
      </c>
    </row>
    <row r="56" spans="1:26" x14ac:dyDescent="0.3">
      <c r="B56" t="s">
        <v>15</v>
      </c>
      <c r="G56" s="14">
        <f>-G49/G42</f>
        <v>-0.12694512694512694</v>
      </c>
      <c r="I56" s="14">
        <f>-I49/I42</f>
        <v>-0.52356020942408377</v>
      </c>
    </row>
    <row r="57" spans="1:26" x14ac:dyDescent="0.3">
      <c r="B57" t="s">
        <v>16</v>
      </c>
    </row>
    <row r="61" spans="1:26" ht="18" x14ac:dyDescent="0.35">
      <c r="A61" s="20" t="s">
        <v>17</v>
      </c>
    </row>
    <row r="63" spans="1:26" ht="33" customHeight="1" x14ac:dyDescent="0.3">
      <c r="G63" s="72" t="s">
        <v>31</v>
      </c>
      <c r="H63" s="72"/>
      <c r="I63" s="72"/>
      <c r="J63" s="72"/>
      <c r="K63" s="72"/>
    </row>
    <row r="64" spans="1:26" x14ac:dyDescent="0.3">
      <c r="A64" s="1" t="s">
        <v>2</v>
      </c>
      <c r="G64" s="4">
        <v>2024</v>
      </c>
      <c r="H64" s="5"/>
      <c r="I64" s="4">
        <v>2023</v>
      </c>
      <c r="J64" s="5"/>
      <c r="K64" s="4" t="s">
        <v>7</v>
      </c>
    </row>
    <row r="65" spans="1:11" x14ac:dyDescent="0.3">
      <c r="A65" t="s">
        <v>3</v>
      </c>
      <c r="G65" s="9">
        <v>-5943</v>
      </c>
      <c r="I65" s="9">
        <v>-2923</v>
      </c>
      <c r="K65" s="14">
        <f t="shared" ref="K65" si="8">+(I65-G65)/I65</f>
        <v>-1.0331850838179952</v>
      </c>
    </row>
    <row r="66" spans="1:11" x14ac:dyDescent="0.3">
      <c r="A66" t="s">
        <v>4</v>
      </c>
      <c r="G66" s="8">
        <v>-2377</v>
      </c>
      <c r="I66" s="8">
        <v>9993</v>
      </c>
      <c r="K66" s="14">
        <f>-(I66-G66)/I66</f>
        <v>-1.2378665065545882</v>
      </c>
    </row>
    <row r="67" spans="1:11" x14ac:dyDescent="0.3">
      <c r="A67" t="s">
        <v>5</v>
      </c>
      <c r="G67" s="7">
        <v>-0.24</v>
      </c>
      <c r="I67" s="7">
        <v>2.71</v>
      </c>
      <c r="K67" s="14">
        <f>-(I67-G67)/I67</f>
        <v>-1.0885608856088562</v>
      </c>
    </row>
    <row r="68" spans="1:11" x14ac:dyDescent="0.3">
      <c r="A68" t="s">
        <v>6</v>
      </c>
      <c r="G68" s="12">
        <f>+G90</f>
        <v>-1630</v>
      </c>
      <c r="I68" s="12">
        <f>+I90</f>
        <v>-3391</v>
      </c>
      <c r="K68" s="14">
        <f>-(I68-G68)/I68</f>
        <v>-0.51931583603656739</v>
      </c>
    </row>
    <row r="71" spans="1:11" ht="34.5" customHeight="1" x14ac:dyDescent="0.3">
      <c r="G71" s="72" t="s">
        <v>31</v>
      </c>
      <c r="H71" s="72"/>
      <c r="I71" s="72"/>
      <c r="J71" s="72"/>
      <c r="K71" s="72"/>
    </row>
    <row r="72" spans="1:11" x14ac:dyDescent="0.3">
      <c r="A72" s="1" t="s">
        <v>2</v>
      </c>
      <c r="G72" s="4">
        <v>2024</v>
      </c>
      <c r="H72" s="5"/>
      <c r="I72" s="4">
        <v>2023</v>
      </c>
      <c r="J72" s="5"/>
      <c r="K72" s="4" t="s">
        <v>7</v>
      </c>
    </row>
    <row r="73" spans="1:11" x14ac:dyDescent="0.3">
      <c r="A73" t="s">
        <v>10</v>
      </c>
      <c r="G73" s="9">
        <v>7110</v>
      </c>
      <c r="I73" s="9">
        <v>0</v>
      </c>
      <c r="K73" s="14">
        <v>1</v>
      </c>
    </row>
    <row r="74" spans="1:11" x14ac:dyDescent="0.3">
      <c r="A74" t="s">
        <v>9</v>
      </c>
      <c r="G74" s="8">
        <v>0</v>
      </c>
      <c r="H74" s="8"/>
      <c r="I74" s="8">
        <v>0</v>
      </c>
      <c r="K74" s="14">
        <v>0</v>
      </c>
    </row>
    <row r="75" spans="1:11" x14ac:dyDescent="0.3">
      <c r="A75" t="s">
        <v>11</v>
      </c>
      <c r="G75" s="10">
        <v>0</v>
      </c>
      <c r="H75" s="8"/>
      <c r="I75" s="10">
        <v>3795</v>
      </c>
      <c r="K75" s="14">
        <v>-1</v>
      </c>
    </row>
    <row r="76" spans="1:11" ht="15" thickBot="1" x14ac:dyDescent="0.35">
      <c r="B76" t="s">
        <v>12</v>
      </c>
      <c r="G76" s="11">
        <f>SUM(G73:G75)</f>
        <v>7110</v>
      </c>
      <c r="H76" s="8"/>
      <c r="I76" s="11">
        <f>SUM(I73:I75)</f>
        <v>3795</v>
      </c>
      <c r="K76" s="14">
        <f>-(I76-G76)/I76</f>
        <v>0.87351778656126478</v>
      </c>
    </row>
    <row r="77" spans="1:11" ht="15" thickTop="1" x14ac:dyDescent="0.3"/>
    <row r="78" spans="1:11" ht="36" customHeight="1" x14ac:dyDescent="0.3">
      <c r="G78" s="72" t="s">
        <v>31</v>
      </c>
      <c r="H78" s="72"/>
      <c r="I78" s="72"/>
      <c r="J78" s="72"/>
      <c r="K78" s="72"/>
    </row>
    <row r="79" spans="1:11" x14ac:dyDescent="0.3">
      <c r="A79" s="1" t="s">
        <v>36</v>
      </c>
      <c r="G79" s="4">
        <v>2024</v>
      </c>
      <c r="H79" s="5"/>
      <c r="I79" s="4">
        <v>2023</v>
      </c>
      <c r="J79" s="5"/>
      <c r="K79" s="4" t="s">
        <v>7</v>
      </c>
    </row>
    <row r="80" spans="1:11" x14ac:dyDescent="0.3">
      <c r="A80" t="s">
        <v>10</v>
      </c>
      <c r="G80" s="9">
        <v>614</v>
      </c>
      <c r="I80" s="9">
        <v>0</v>
      </c>
      <c r="K80" s="14">
        <v>1</v>
      </c>
    </row>
    <row r="81" spans="1:27" x14ac:dyDescent="0.3">
      <c r="A81" t="s">
        <v>9</v>
      </c>
      <c r="G81" s="8">
        <v>-6557</v>
      </c>
      <c r="I81" s="8">
        <v>-2923</v>
      </c>
      <c r="K81" s="14">
        <f>+(I81-G81)/I81</f>
        <v>-1.2432432432432432</v>
      </c>
    </row>
    <row r="82" spans="1:27" x14ac:dyDescent="0.3">
      <c r="A82" t="s">
        <v>11</v>
      </c>
      <c r="G82" s="10">
        <v>0</v>
      </c>
      <c r="I82" s="10">
        <v>14158</v>
      </c>
      <c r="K82" s="14">
        <v>-1</v>
      </c>
    </row>
    <row r="83" spans="1:27" ht="15" thickBot="1" x14ac:dyDescent="0.35">
      <c r="B83" t="s">
        <v>37</v>
      </c>
      <c r="G83" s="15">
        <f>SUM(G80:G82)</f>
        <v>-5943</v>
      </c>
      <c r="I83" s="15">
        <f>SUM(I80:I82)</f>
        <v>11235</v>
      </c>
      <c r="K83" s="14">
        <f>-(I83-G83)/I83</f>
        <v>-1.5289719626168223</v>
      </c>
    </row>
    <row r="84" spans="1:27" ht="15" thickTop="1" x14ac:dyDescent="0.3">
      <c r="N84" s="73" t="s">
        <v>45</v>
      </c>
      <c r="O84" s="73"/>
      <c r="P84" s="73"/>
      <c r="Q84" s="73"/>
      <c r="R84" s="73"/>
      <c r="V84" s="73" t="s">
        <v>46</v>
      </c>
      <c r="W84" s="73"/>
      <c r="X84" s="73"/>
      <c r="Y84" s="73"/>
      <c r="Z84" s="73"/>
      <c r="AA84" s="73"/>
    </row>
    <row r="85" spans="1:27" ht="41.25" customHeight="1" x14ac:dyDescent="0.3">
      <c r="G85" s="72" t="s">
        <v>31</v>
      </c>
      <c r="H85" s="72"/>
      <c r="I85" s="72"/>
      <c r="J85" s="72"/>
      <c r="K85" s="72"/>
      <c r="N85" s="3" t="s">
        <v>33</v>
      </c>
      <c r="O85" s="18" t="s">
        <v>35</v>
      </c>
      <c r="P85" s="18" t="s">
        <v>34</v>
      </c>
      <c r="Q85" s="18" t="s">
        <v>51</v>
      </c>
      <c r="R85" s="18" t="s">
        <v>40</v>
      </c>
      <c r="V85" s="2" t="s">
        <v>38</v>
      </c>
      <c r="W85" s="19" t="s">
        <v>39</v>
      </c>
      <c r="X85" s="19" t="s">
        <v>34</v>
      </c>
      <c r="Y85" s="19" t="s">
        <v>51</v>
      </c>
      <c r="Z85" s="19" t="s">
        <v>47</v>
      </c>
      <c r="AA85" s="19" t="s">
        <v>40</v>
      </c>
    </row>
    <row r="86" spans="1:27" x14ac:dyDescent="0.3">
      <c r="A86" s="1" t="s">
        <v>18</v>
      </c>
      <c r="G86" s="4">
        <v>2024</v>
      </c>
      <c r="H86" s="5"/>
      <c r="I86" s="4">
        <v>2023</v>
      </c>
      <c r="J86" s="5"/>
      <c r="K86" s="4" t="s">
        <v>7</v>
      </c>
    </row>
    <row r="87" spans="1:27" x14ac:dyDescent="0.3">
      <c r="A87" t="s">
        <v>10</v>
      </c>
      <c r="G87" s="12">
        <f>+R87</f>
        <v>1329</v>
      </c>
      <c r="I87" s="12">
        <f>+AA87</f>
        <v>0</v>
      </c>
      <c r="K87" s="14">
        <v>1</v>
      </c>
      <c r="N87" s="9">
        <v>614</v>
      </c>
      <c r="O87" s="9">
        <v>715</v>
      </c>
      <c r="P87" s="9">
        <v>0</v>
      </c>
      <c r="Q87" s="9">
        <v>0</v>
      </c>
      <c r="R87" s="9">
        <f>SUM(N87:Q87)</f>
        <v>1329</v>
      </c>
      <c r="V87" s="9">
        <v>0</v>
      </c>
      <c r="W87" s="9">
        <v>0</v>
      </c>
      <c r="X87" s="9">
        <v>0</v>
      </c>
      <c r="Y87" s="9">
        <v>0</v>
      </c>
      <c r="Z87" s="7">
        <v>0</v>
      </c>
      <c r="AA87" s="9">
        <f>SUM(V87:Z87)</f>
        <v>0</v>
      </c>
    </row>
    <row r="88" spans="1:27" x14ac:dyDescent="0.3">
      <c r="A88" t="s">
        <v>9</v>
      </c>
      <c r="G88" s="16">
        <f>+R88</f>
        <v>-2959</v>
      </c>
      <c r="I88" s="16">
        <f>+AA88</f>
        <v>-1821</v>
      </c>
      <c r="K88" s="14">
        <f>+(I88-G88)/I88</f>
        <v>-0.62493135639758379</v>
      </c>
      <c r="N88" s="8">
        <v>-6557</v>
      </c>
      <c r="O88" s="8">
        <v>1604</v>
      </c>
      <c r="P88" s="8">
        <v>1507</v>
      </c>
      <c r="Q88" s="8">
        <f>419+68</f>
        <v>487</v>
      </c>
      <c r="R88" s="8">
        <f>SUM(N88:Q88)</f>
        <v>-2959</v>
      </c>
      <c r="V88" s="8">
        <v>-2923</v>
      </c>
      <c r="W88" s="8">
        <v>1090</v>
      </c>
      <c r="X88" s="8">
        <v>12</v>
      </c>
      <c r="Y88" s="8">
        <v>0</v>
      </c>
      <c r="Z88" s="8">
        <v>0</v>
      </c>
      <c r="AA88" s="8">
        <f>SUM(V88:Z88)</f>
        <v>-1821</v>
      </c>
    </row>
    <row r="89" spans="1:27" x14ac:dyDescent="0.3">
      <c r="A89" t="s">
        <v>11</v>
      </c>
      <c r="G89" s="17">
        <f>+R89</f>
        <v>0</v>
      </c>
      <c r="I89" s="17">
        <f>+AA89</f>
        <v>-1570</v>
      </c>
      <c r="K89" s="14">
        <v>1</v>
      </c>
      <c r="N89" s="10">
        <v>0</v>
      </c>
      <c r="O89" s="10">
        <v>0</v>
      </c>
      <c r="P89" s="10">
        <v>0</v>
      </c>
      <c r="Q89" s="10">
        <v>0</v>
      </c>
      <c r="R89" s="8">
        <f>SUM(N89:Q89)</f>
        <v>0</v>
      </c>
      <c r="V89" s="10">
        <v>14158</v>
      </c>
      <c r="W89" s="10">
        <v>96</v>
      </c>
      <c r="X89" s="10">
        <v>0</v>
      </c>
      <c r="Y89" s="10">
        <v>0</v>
      </c>
      <c r="Z89" s="10">
        <v>-15824</v>
      </c>
      <c r="AA89" s="10">
        <f>SUM(V89:Z89)</f>
        <v>-1570</v>
      </c>
    </row>
    <row r="90" spans="1:27" ht="15" thickBot="1" x14ac:dyDescent="0.35">
      <c r="B90" t="s">
        <v>14</v>
      </c>
      <c r="G90" s="15">
        <f>+R90</f>
        <v>-1630</v>
      </c>
      <c r="I90" s="15">
        <f>+AA90</f>
        <v>-3391</v>
      </c>
      <c r="K90" s="14">
        <f>+(I90-G90)/I90</f>
        <v>0.51931583603656739</v>
      </c>
      <c r="N90" s="11">
        <f>SUM(N87:N89)</f>
        <v>-5943</v>
      </c>
      <c r="O90" s="11">
        <f t="shared" ref="O90" si="9">SUM(O87:O89)</f>
        <v>2319</v>
      </c>
      <c r="P90" s="11">
        <f t="shared" ref="P90:Q90" si="10">SUM(P87:P89)</f>
        <v>1507</v>
      </c>
      <c r="Q90" s="11">
        <f t="shared" si="10"/>
        <v>487</v>
      </c>
      <c r="R90" s="11">
        <f t="shared" ref="R90" si="11">SUM(R87:R89)</f>
        <v>-1630</v>
      </c>
      <c r="V90" s="11">
        <f>SUM(V87:V89)</f>
        <v>11235</v>
      </c>
      <c r="W90" s="11">
        <f t="shared" ref="W90" si="12">SUM(W87:W89)</f>
        <v>1186</v>
      </c>
      <c r="X90" s="11">
        <f t="shared" ref="X90:Z90" si="13">SUM(X87:X89)</f>
        <v>12</v>
      </c>
      <c r="Y90" s="11">
        <f t="shared" si="13"/>
        <v>0</v>
      </c>
      <c r="Z90" s="11">
        <f t="shared" si="13"/>
        <v>-15824</v>
      </c>
      <c r="AA90" s="11">
        <f t="shared" ref="AA90" si="14">SUM(AA87:AA89)</f>
        <v>-3391</v>
      </c>
    </row>
    <row r="91" spans="1:27" ht="15" thickTop="1" x14ac:dyDescent="0.3"/>
    <row r="92" spans="1:27" x14ac:dyDescent="0.3">
      <c r="P92" t="s">
        <v>54</v>
      </c>
    </row>
    <row r="93" spans="1:27" x14ac:dyDescent="0.3">
      <c r="A93" s="1" t="s">
        <v>19</v>
      </c>
      <c r="P93" t="s">
        <v>55</v>
      </c>
      <c r="Q93" s="12">
        <v>419</v>
      </c>
      <c r="R93" s="22" t="s">
        <v>56</v>
      </c>
    </row>
    <row r="94" spans="1:27" x14ac:dyDescent="0.3">
      <c r="A94" t="s">
        <v>10</v>
      </c>
      <c r="G94" s="14">
        <f>+G87/G73</f>
        <v>0.18691983122362868</v>
      </c>
      <c r="I94" s="14">
        <v>0</v>
      </c>
      <c r="P94" t="s">
        <v>57</v>
      </c>
      <c r="Q94" s="24">
        <v>68</v>
      </c>
      <c r="R94" s="22" t="s">
        <v>52</v>
      </c>
    </row>
    <row r="95" spans="1:27" x14ac:dyDescent="0.3">
      <c r="A95" t="s">
        <v>9</v>
      </c>
      <c r="G95" s="14">
        <v>-1</v>
      </c>
      <c r="I95" s="13">
        <v>-1</v>
      </c>
      <c r="P95" t="s">
        <v>53</v>
      </c>
      <c r="Q95" s="23">
        <f>SUM(Q93:Q94)</f>
        <v>487</v>
      </c>
    </row>
    <row r="96" spans="1:27" x14ac:dyDescent="0.3">
      <c r="A96" t="s">
        <v>11</v>
      </c>
      <c r="G96" s="14">
        <v>0</v>
      </c>
      <c r="I96" s="14">
        <f t="shared" ref="I96" si="15">+I89/I75</f>
        <v>-0.41370223978919629</v>
      </c>
    </row>
    <row r="97" spans="1:9" x14ac:dyDescent="0.3">
      <c r="B97" t="s">
        <v>15</v>
      </c>
      <c r="G97" s="14">
        <f>+G90/G76</f>
        <v>-0.22925457102672292</v>
      </c>
      <c r="I97" s="14">
        <f>+I90/I76</f>
        <v>-0.89354413702239788</v>
      </c>
    </row>
    <row r="98" spans="1:9" x14ac:dyDescent="0.3">
      <c r="B98" t="s">
        <v>16</v>
      </c>
    </row>
    <row r="101" spans="1:9" x14ac:dyDescent="0.3">
      <c r="A101" s="1" t="s">
        <v>18</v>
      </c>
    </row>
    <row r="102" spans="1:9" x14ac:dyDescent="0.3">
      <c r="A102" s="1" t="s">
        <v>20</v>
      </c>
    </row>
    <row r="103" spans="1:9" x14ac:dyDescent="0.3">
      <c r="A103" t="s">
        <v>21</v>
      </c>
    </row>
    <row r="104" spans="1:9" x14ac:dyDescent="0.3">
      <c r="A104" t="s">
        <v>22</v>
      </c>
    </row>
    <row r="105" spans="1:9" x14ac:dyDescent="0.3">
      <c r="A105" s="6" t="s">
        <v>23</v>
      </c>
    </row>
    <row r="106" spans="1:9" x14ac:dyDescent="0.3">
      <c r="A106" t="s">
        <v>24</v>
      </c>
    </row>
    <row r="107" spans="1:9" x14ac:dyDescent="0.3">
      <c r="A107" t="s">
        <v>25</v>
      </c>
    </row>
    <row r="108" spans="1:9" x14ac:dyDescent="0.3">
      <c r="A108" t="s">
        <v>26</v>
      </c>
    </row>
  </sheetData>
  <mergeCells count="12">
    <mergeCell ref="G19:K19"/>
    <mergeCell ref="G30:K30"/>
    <mergeCell ref="G44:K44"/>
    <mergeCell ref="G37:K37"/>
    <mergeCell ref="G71:K71"/>
    <mergeCell ref="G85:K85"/>
    <mergeCell ref="G63:K63"/>
    <mergeCell ref="N43:R43"/>
    <mergeCell ref="V43:Z43"/>
    <mergeCell ref="N84:R84"/>
    <mergeCell ref="G78:K78"/>
    <mergeCell ref="V84:AA84"/>
  </mergeCells>
  <pageMargins left="0.7" right="0.7" top="0.75" bottom="0.75" header="0.3" footer="0.3"/>
  <pageSetup orientation="portrait" r:id="rId1"/>
  <ignoredErrors>
    <ignoredError sqref="G42 I42 G35 I35 G76 I76 G83 I83" formulaRange="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Sheet2</vt: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Virland Johnson</dc:creator>
  <cp:lastModifiedBy>peter tassiopoulos</cp:lastModifiedBy>
  <dcterms:created xsi:type="dcterms:W3CDTF">2024-11-06T22:24:19Z</dcterms:created>
  <dcterms:modified xsi:type="dcterms:W3CDTF">2024-11-12T20:20:42Z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44787D4-0540-4523-9961-78E4036D8C6D}">
    <vt:lpwstr>{E5E1B581-2E62-465A-987F-31669505AAA4}</vt:lpwstr>
  </property>
</Properties>
</file>